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Документ!$A$14:$AY$72</definedName>
    <definedName name="_xlnm.Print_Titles" localSheetId="0">Документ!$11:$11</definedName>
  </definedNames>
  <calcPr calcId="124519"/>
</workbook>
</file>

<file path=xl/calcChain.xml><?xml version="1.0" encoding="utf-8"?>
<calcChain xmlns="http://schemas.openxmlformats.org/spreadsheetml/2006/main">
  <c r="J112" i="2"/>
  <c r="I112"/>
  <c r="I42" l="1"/>
  <c r="I29" s="1"/>
  <c r="J42"/>
  <c r="J29" s="1"/>
  <c r="H86" l="1"/>
  <c r="H85" s="1"/>
  <c r="I86"/>
  <c r="J86"/>
  <c r="H99"/>
  <c r="H73"/>
  <c r="I99"/>
  <c r="J99"/>
  <c r="H30"/>
  <c r="H34"/>
  <c r="H47"/>
  <c r="H42" l="1"/>
  <c r="H28" s="1"/>
  <c r="H112" s="1"/>
  <c r="I28"/>
  <c r="J28"/>
  <c r="I85"/>
  <c r="J85"/>
  <c r="I13"/>
  <c r="J13"/>
  <c r="H16"/>
  <c r="I111" l="1"/>
  <c r="I110"/>
  <c r="I113" s="1"/>
  <c r="H29"/>
  <c r="J110"/>
  <c r="J113" s="1"/>
  <c r="J111"/>
  <c r="H13"/>
  <c r="H110" l="1"/>
  <c r="H113" s="1"/>
  <c r="H111"/>
</calcChain>
</file>

<file path=xl/sharedStrings.xml><?xml version="1.0" encoding="utf-8"?>
<sst xmlns="http://schemas.openxmlformats.org/spreadsheetml/2006/main" count="603" uniqueCount="260">
  <si>
    <t>Код подраздела</t>
  </si>
  <si>
    <t>Код целевой статьи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</si>
  <si>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</si>
  <si>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</si>
  <si>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</si>
  <si>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</si>
  <si>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</si>
  <si>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</si>
  <si>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</si>
  <si>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</si>
  <si>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</si>
  <si>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</si>
  <si>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</si>
  <si>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ГРБС - 'Комитет по делам молодежи, семьи, спорту и социальным программам Администрации Новоуральского городского округа</t>
  </si>
  <si>
    <t>Комитет по делам молодежи, семьи, спорту и социальным программам Администрации Новоуральского городского округа</t>
  </si>
  <si>
    <t>353</t>
  </si>
  <si>
    <t>Дополнительная мера социальной поддержки в виде единовременной денежной выплаты семье гражданина, убывшего для прохождения военной службы по контракту</t>
  </si>
  <si>
    <t>231300</t>
  </si>
  <si>
    <t>1003</t>
  </si>
  <si>
    <t>7100440700</t>
  </si>
  <si>
    <t>300</t>
  </si>
  <si>
    <t>ГРБС - 'Комитет по жилищно-коммунальному хозяйству и жилищной политике Новоуральского городского округа</t>
  </si>
  <si>
    <t>Комитет по жилищно-коммунальному хозяйству и жилищной политике Новоуральского городского округа</t>
  </si>
  <si>
    <t>273</t>
  </si>
  <si>
    <t>Меры социальной поддержки по частичному освобождению от платы за коммунальные услуги</t>
  </si>
  <si>
    <t>223200</t>
  </si>
  <si>
    <t>0502</t>
  </si>
  <si>
    <t>0330242700</t>
  </si>
  <si>
    <t>800</t>
  </si>
  <si>
    <t>423</t>
  </si>
  <si>
    <t>Меры социальной поддержки граждан по оплате жилого помещения и коммунальных услуг</t>
  </si>
  <si>
    <t>320200</t>
  </si>
  <si>
    <t>0330252500</t>
  </si>
  <si>
    <t>1006</t>
  </si>
  <si>
    <t>200</t>
  </si>
  <si>
    <t>Муниципальное казенное учреждение "Управление городского хозяйства" Новоуральского городского округа</t>
  </si>
  <si>
    <t>812</t>
  </si>
  <si>
    <t>Приобретение автобусов</t>
  </si>
  <si>
    <t>213000</t>
  </si>
  <si>
    <t>0408</t>
  </si>
  <si>
    <t>020084336П</t>
  </si>
  <si>
    <t>Муниципальное казенное учреждение "Управление капитального строительства" Новоуральского городского округа</t>
  </si>
  <si>
    <t>526</t>
  </si>
  <si>
    <t>Мероприятия модернизации коммунальной инфраструктуры</t>
  </si>
  <si>
    <t>500900</t>
  </si>
  <si>
    <t>037И351540</t>
  </si>
  <si>
    <t>ГРБС - 'Отдел культуры Администрации Новоуральского городского округа</t>
  </si>
  <si>
    <t>Отдел культуры Администрации Новоуральского городского округа</t>
  </si>
  <si>
    <t>375</t>
  </si>
  <si>
    <t>231500</t>
  </si>
  <si>
    <t>0801</t>
  </si>
  <si>
    <t>0800340700</t>
  </si>
  <si>
    <t>600</t>
  </si>
  <si>
    <t>ГРБС - 'Управление образования Администрации Новоуральского городского округа</t>
  </si>
  <si>
    <t>Управление образования Администрации Новоуральского городского округа</t>
  </si>
  <si>
    <t>470</t>
  </si>
  <si>
    <t>Оснащение общеобразовательных учреждений</t>
  </si>
  <si>
    <t>220100</t>
  </si>
  <si>
    <t>0702</t>
  </si>
  <si>
    <t>0410245320</t>
  </si>
  <si>
    <t>475</t>
  </si>
  <si>
    <t>Приобретение звукового оборудования для оснащения системой проводного радиовещания МАОУ "СОШ № 54"</t>
  </si>
  <si>
    <t>231600</t>
  </si>
  <si>
    <t>158</t>
  </si>
  <si>
    <t>Капитальный ремонт ул. Ленина на участке от ул. Гагарина до ул.Уральская, включая транспортный мост (на пересечении ул. Ленина -ул. Гагарина- ул. Заречная)</t>
  </si>
  <si>
    <t>212900</t>
  </si>
  <si>
    <t>0409</t>
  </si>
  <si>
    <t>020049Д042</t>
  </si>
  <si>
    <t>1. Межбюджетные трансферты из вышестоящих бюджетов</t>
  </si>
  <si>
    <t>2025 год, рублей</t>
  </si>
  <si>
    <t>2026 год, рублей</t>
  </si>
  <si>
    <t>2027 год, рублей</t>
  </si>
  <si>
    <t>Приобретение наградной продукции для МАУК ДК "Новоуральский"</t>
  </si>
  <si>
    <t>2. Средства местного бюджета</t>
  </si>
  <si>
    <t>ГРБС - 'Администрация Новоуральского городского округа</t>
  </si>
  <si>
    <t>Администрация  Новоуральского городского округа</t>
  </si>
  <si>
    <t>000</t>
  </si>
  <si>
    <t>Расходы по бюджетной смете</t>
  </si>
  <si>
    <t>100000</t>
  </si>
  <si>
    <t>0104</t>
  </si>
  <si>
    <t>7100211040</t>
  </si>
  <si>
    <t>100</t>
  </si>
  <si>
    <t>172</t>
  </si>
  <si>
    <t>Резервный фонд Администрации НГО</t>
  </si>
  <si>
    <t>0111</t>
  </si>
  <si>
    <t>7100310060</t>
  </si>
  <si>
    <t>муниципальное казённое учреждение "Управление защиты от чрезвычайных ситуаций" Новоуральского городского округа</t>
  </si>
  <si>
    <t>206</t>
  </si>
  <si>
    <t>Техническое обслуживание системы видеонаблюдения АПК "Безопасный город"</t>
  </si>
  <si>
    <t>0310</t>
  </si>
  <si>
    <t>0910820000</t>
  </si>
  <si>
    <t>307</t>
  </si>
  <si>
    <t>Создание условий для комфортного проживания в Новоуральском городском округе</t>
  </si>
  <si>
    <t>0610380016</t>
  </si>
  <si>
    <t>410</t>
  </si>
  <si>
    <t>Расходы на содержание здания по адресу ул.Первомайская,107</t>
  </si>
  <si>
    <t>0707</t>
  </si>
  <si>
    <t>7100420650</t>
  </si>
  <si>
    <t>444</t>
  </si>
  <si>
    <t>Ремонт аварийного участка трубопровода отопления к зданию ВПК "Крылатая гвардия" ул.Первомайская.31а</t>
  </si>
  <si>
    <t>0610220000</t>
  </si>
  <si>
    <t>120</t>
  </si>
  <si>
    <t>Текущее содержание освещения</t>
  </si>
  <si>
    <t>0503</t>
  </si>
  <si>
    <t>0200680005</t>
  </si>
  <si>
    <t>217</t>
  </si>
  <si>
    <t>Субсидия МУП "Водоканал" на погашение задолженности за коммунальные услуги</t>
  </si>
  <si>
    <t>0370780030</t>
  </si>
  <si>
    <t>225</t>
  </si>
  <si>
    <t>Субсидия ООО "Экополигон "Новоуральский" на ремонт административно-бытового корпуса по адресу ул. Заплотное шоссе,4</t>
  </si>
  <si>
    <t>0605</t>
  </si>
  <si>
    <t>0370980049</t>
  </si>
  <si>
    <t>230</t>
  </si>
  <si>
    <t>Субсидия МУП "Водоканал" на возмещение затрат на содержание общественных туалетов г. Новоуральска</t>
  </si>
  <si>
    <t>0350380048</t>
  </si>
  <si>
    <t>322</t>
  </si>
  <si>
    <t>Субсидия в целях возмещения затрат АО "НГЭС" на выполнение работ по ремонту объектов наружного освещения города Новоуральска</t>
  </si>
  <si>
    <t>0200680039</t>
  </si>
  <si>
    <t>020069Д181</t>
  </si>
  <si>
    <t>461</t>
  </si>
  <si>
    <t>Субсидии АО "ТСБ" на организацию транспортного обслуживания населения</t>
  </si>
  <si>
    <t>0200880044</t>
  </si>
  <si>
    <t>0200880040</t>
  </si>
  <si>
    <t>884</t>
  </si>
  <si>
    <t>Предоставление субсидии ООО "ЭКОПОЛИГОН-Н" на проведение природоохранных мероприятий</t>
  </si>
  <si>
    <t>170000</t>
  </si>
  <si>
    <t>0910780036</t>
  </si>
  <si>
    <t>0910980036</t>
  </si>
  <si>
    <t>0505</t>
  </si>
  <si>
    <t>0350320000</t>
  </si>
  <si>
    <t>013</t>
  </si>
  <si>
    <t>Расходы по бюджетной смете (лесное хозяйство)</t>
  </si>
  <si>
    <t>033</t>
  </si>
  <si>
    <t>Расходы на содержание Административной комиссии и специалистов по административной практике</t>
  </si>
  <si>
    <t>7100420150</t>
  </si>
  <si>
    <t>042</t>
  </si>
  <si>
    <t>Ремонт помещений в здании по адресу ул. Заречная, 3а</t>
  </si>
  <si>
    <t>061</t>
  </si>
  <si>
    <t>Обеспечение безопасности дорожного движения</t>
  </si>
  <si>
    <t>020059Д130</t>
  </si>
  <si>
    <t>181</t>
  </si>
  <si>
    <t>Осуществление регулярных перевозок пассажиров автомобильным транспортом по регулируемым тарифам на муниципальных маршрутах на территории городского округа</t>
  </si>
  <si>
    <t>0200820000</t>
  </si>
  <si>
    <t>324</t>
  </si>
  <si>
    <t>Обеспечение транспортной безопасности</t>
  </si>
  <si>
    <t>0910220000</t>
  </si>
  <si>
    <t>091029Д130</t>
  </si>
  <si>
    <t>386</t>
  </si>
  <si>
    <t>Участковый ремонт щебеночно-грунтовых автомобильных дорог (д.Починок ул.Луговая)</t>
  </si>
  <si>
    <t>020039Д110</t>
  </si>
  <si>
    <t>404</t>
  </si>
  <si>
    <t>Замена участка водопропускной трубы в МКР 22Б от ул.Ленина до автомобильной дороги № 308</t>
  </si>
  <si>
    <t>405</t>
  </si>
  <si>
    <t>Разработка рабочей документации на обустройство светофорного объекта по ул. Ольховая</t>
  </si>
  <si>
    <t>0412</t>
  </si>
  <si>
    <t>030</t>
  </si>
  <si>
    <t>Мониторинг технического состояния жилого дома № 68 по ул.Первомайская</t>
  </si>
  <si>
    <t>0501</t>
  </si>
  <si>
    <t>0360320000</t>
  </si>
  <si>
    <t>149</t>
  </si>
  <si>
    <t>Разработка ПСД "Капитальный ремонт автомобильной дороги по ул.Свердлова, включая транспортный мост"</t>
  </si>
  <si>
    <t>0200320210</t>
  </si>
  <si>
    <t>020049Д120</t>
  </si>
  <si>
    <t>16П</t>
  </si>
  <si>
    <t>Ремонт свободных помещений муниципального жилищного фонда</t>
  </si>
  <si>
    <t>247400</t>
  </si>
  <si>
    <t>0360249990</t>
  </si>
  <si>
    <t>411</t>
  </si>
  <si>
    <t>Обеспечение объектами инженерной и транспортной инфраструктуры земельных участков, предоставленных отдельным категориям граждан для индивидуального жилищного строительства</t>
  </si>
  <si>
    <t>400</t>
  </si>
  <si>
    <t>742</t>
  </si>
  <si>
    <t>Мероприятия по экспертизе промышленной безопасности в отношении сетей газораспределения и вспомогательных зданий (сооружений), обеспечивающих газоснабжение потребителей Новоуральского городского округа</t>
  </si>
  <si>
    <t>0370720000</t>
  </si>
  <si>
    <t>803</t>
  </si>
  <si>
    <t>Автотранспортное обслуживание Администрации НГО</t>
  </si>
  <si>
    <t>806</t>
  </si>
  <si>
    <t>Расходы на содержание помещений администрации</t>
  </si>
  <si>
    <t>Муниципальное казенное учреждение Новоуральского городского округа "Дорожно-коммунальная служба"</t>
  </si>
  <si>
    <t>248</t>
  </si>
  <si>
    <t>Ремонт автомобильных дорог общего пользования</t>
  </si>
  <si>
    <t>387</t>
  </si>
  <si>
    <t>Содержание автомобильных дорог</t>
  </si>
  <si>
    <t>412</t>
  </si>
  <si>
    <t>Приобретение материалов для изготовления асфальтобетонной смеси</t>
  </si>
  <si>
    <t>020099Д600</t>
  </si>
  <si>
    <t>ГРБС - 'Комитет по управлению муниципальным имуществом Новоуральского городского округа</t>
  </si>
  <si>
    <t>Комитет по управлению муниципальным имуществом Новоуральского городского округа</t>
  </si>
  <si>
    <t>0700411040</t>
  </si>
  <si>
    <t>0705</t>
  </si>
  <si>
    <t>1600211040</t>
  </si>
  <si>
    <t>360</t>
  </si>
  <si>
    <t>Приобретение жилых помещений для обеспечения жилищных прав граждан</t>
  </si>
  <si>
    <t>0130149992</t>
  </si>
  <si>
    <t>294</t>
  </si>
  <si>
    <t xml:space="preserve">Мероприятия по обеспечению общественного порядка и безопасности при проведении праздничных мероприятий с массовым пребыванием людей </t>
  </si>
  <si>
    <t>0314</t>
  </si>
  <si>
    <t>295</t>
  </si>
  <si>
    <t>Установка пандуса на входе в здание МБУ ДО "ДХШ" НГО, включая разработку проектно-сметной документации</t>
  </si>
  <si>
    <t>0703</t>
  </si>
  <si>
    <t>0800324000</t>
  </si>
  <si>
    <t>409</t>
  </si>
  <si>
    <t>Капитальный ремонт оконных блоков в клубе "Юбилейный" с. Тарасково</t>
  </si>
  <si>
    <t>Муниципальное казенное учреждение "Центр бухгалтерского и материально-технического обеспечения муниципальных образовательных учреждений "Новоуральского городско</t>
  </si>
  <si>
    <t>197</t>
  </si>
  <si>
    <t>Капитальный ремонт, приведение в соответствие с требованиями пожарной безопасности и санитарного законодательства муниципальных  общеобразовательных  учреждений</t>
  </si>
  <si>
    <t>0410520000</t>
  </si>
  <si>
    <t>198</t>
  </si>
  <si>
    <t>Капитальный ремонт, приведение в соответствие с требованиями пожарной безопасности и санитарного законодательства муниципальных  учреждений дополнительного образования</t>
  </si>
  <si>
    <t>0420320000</t>
  </si>
  <si>
    <t>199</t>
  </si>
  <si>
    <t>Капитальный ремонт, приведение в соответствие с требованиями пожарной безопасности и санитарного законодательства муниципальных   детских дошкольных  учреждений</t>
  </si>
  <si>
    <t>0701</t>
  </si>
  <si>
    <t>0410420000</t>
  </si>
  <si>
    <t>Капитальный ремонт зданий общеобразовательных организаций в рамках федеральной программы по модернизации школьных систем образования ( МАОУ СОШ №48)</t>
  </si>
  <si>
    <t>0411020000</t>
  </si>
  <si>
    <t>203</t>
  </si>
  <si>
    <t>Капитальный ремонт, приведение в соответствие с требованиями пожарной безопасности и санитарного законодательства муниципальных общеобразовательных учреждений ( пищеблок МАОУ СОШ №48)</t>
  </si>
  <si>
    <t>401</t>
  </si>
  <si>
    <t>Обеспечение мероприятий по оборудованию спортивных площадок в общеобразовательных организациях</t>
  </si>
  <si>
    <t>034</t>
  </si>
  <si>
    <t>Обеспечение проведения областных соревнований "Школа безопасности"</t>
  </si>
  <si>
    <t>0910620000</t>
  </si>
  <si>
    <t>208</t>
  </si>
  <si>
    <t>Расходы на текущий ремонт зданий и сооружений с целью устранения неисправностей (восстановления работоспособности) и для поддержания нормального уровня эксплуатационных показателей</t>
  </si>
  <si>
    <t>0410620000</t>
  </si>
  <si>
    <t>234</t>
  </si>
  <si>
    <t>Обеспечение деятельности психолого-медико-педагогической комиссии</t>
  </si>
  <si>
    <t>0709</t>
  </si>
  <si>
    <t>0430321000</t>
  </si>
  <si>
    <t>312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</si>
  <si>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</si>
  <si>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0431020000</t>
  </si>
  <si>
    <t>561</t>
  </si>
  <si>
    <t>Сохранение разновидовой структуры дошкольного образования</t>
  </si>
  <si>
    <t>0410222000</t>
  </si>
  <si>
    <t>784</t>
  </si>
  <si>
    <t>Обеспечение выполнения требований по антитеррористической защищенности объектов в округе</t>
  </si>
  <si>
    <t>0910321000</t>
  </si>
  <si>
    <t>Муниципальное казенное учреждение "Центр бухгалтерского и материально-технического обеспечения муниципальных образовательных учреждений НГО</t>
  </si>
  <si>
    <t>02008S336П</t>
  </si>
  <si>
    <t>2.2.Перераспределение бюджетных ассигнований в пределах предусмотренных средств, в том числе уточнение бюджетной классификации</t>
  </si>
  <si>
    <t>0130160014</t>
  </si>
  <si>
    <t>Наименование ГРБС, получателя бюджетных средств</t>
  </si>
  <si>
    <t>Код мероприятия</t>
  </si>
  <si>
    <t>Наименование мероприятия</t>
  </si>
  <si>
    <t>Тип средств</t>
  </si>
  <si>
    <t xml:space="preserve">Код вида расхода </t>
  </si>
  <si>
    <t xml:space="preserve">Справочный материал по расходам к проекту решения Думы НГО "О внесении изменений в бюджет Новоуральского городского округа, утвержденный решением Думы НГО от 11.12.2024 года № 116 "О бюджете Новоуральского городского округа на 2025 год и плановый период 2026 и 2027 годов"  </t>
  </si>
  <si>
    <t>Утвержденный бюджет округа по расходам</t>
  </si>
  <si>
    <t>в т.ч. условно утвержденные расходы</t>
  </si>
  <si>
    <t>2.1.Увеличение бюджетных ассигнований главным распорядителям бюджетных средств</t>
  </si>
  <si>
    <t>ИТОГО расходы к уточнению</t>
  </si>
  <si>
    <t>в том числе МБТ</t>
  </si>
  <si>
    <t>Местный бюджет</t>
  </si>
  <si>
    <t>ИТОГО бюджет НГО по расходам с учетом уточнений</t>
  </si>
  <si>
    <t>в т ч. условно утвержденные расходы</t>
  </si>
  <si>
    <t>Начальник Финансового управления</t>
  </si>
  <si>
    <t>Новоуральского городского округа</t>
  </si>
  <si>
    <t>Е.В. Мартемьянова</t>
  </si>
  <si>
    <t>исп. Соболева Нина Игоревна  9-00-04, доб.241</t>
  </si>
</sst>
</file>

<file path=xl/styles.xml><?xml version="1.0" encoding="utf-8"?>
<styleSheet xmlns="http://schemas.openxmlformats.org/spreadsheetml/2006/main">
  <fonts count="26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6E6A2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/>
      <top style="thin">
        <color rgb="FFD9D9D9"/>
      </top>
      <bottom style="thin">
        <color rgb="FFA6A6A6"/>
      </bottom>
      <diagonal/>
    </border>
    <border>
      <left/>
      <right/>
      <top style="thin">
        <color rgb="FFD9D9D9"/>
      </top>
      <bottom style="thin">
        <color rgb="FFA6A6A6"/>
      </bottom>
      <diagonal/>
    </border>
    <border>
      <left style="thin">
        <color rgb="FFD9D9D9"/>
      </left>
      <right/>
      <top style="thin">
        <color rgb="FFA6A6A6"/>
      </top>
      <bottom/>
      <diagonal/>
    </border>
    <border>
      <left/>
      <right/>
      <top style="thin">
        <color rgb="FFA6A6A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49" fontId="2" fillId="0" borderId="6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0" fontId="2" fillId="2" borderId="10">
      <alignment horizontal="left" vertical="top" wrapText="1"/>
    </xf>
    <xf numFmtId="4" fontId="2" fillId="2" borderId="11">
      <alignment horizontal="right" vertical="top" shrinkToFit="1"/>
    </xf>
    <xf numFmtId="4" fontId="2" fillId="2" borderId="12">
      <alignment horizontal="right" vertical="top" shrinkToFit="1"/>
    </xf>
    <xf numFmtId="0" fontId="1" fillId="0" borderId="10">
      <alignment horizontal="left" vertical="top" wrapText="1"/>
    </xf>
    <xf numFmtId="49" fontId="1" fillId="0" borderId="11">
      <alignment horizontal="center" vertical="top" shrinkToFit="1"/>
    </xf>
    <xf numFmtId="0" fontId="1" fillId="0" borderId="11">
      <alignment horizontal="left" vertical="top" wrapText="1"/>
    </xf>
    <xf numFmtId="4" fontId="1" fillId="0" borderId="11">
      <alignment horizontal="right" vertical="top" shrinkToFit="1"/>
    </xf>
    <xf numFmtId="4" fontId="3" fillId="0" borderId="12">
      <alignment horizontal="right" vertical="top" shrinkToFit="1"/>
    </xf>
    <xf numFmtId="4" fontId="4" fillId="3" borderId="13">
      <alignment horizontal="right" shrinkToFit="1"/>
    </xf>
    <xf numFmtId="4" fontId="4" fillId="3" borderId="14">
      <alignment horizontal="right" shrinkToFit="1"/>
    </xf>
    <xf numFmtId="0" fontId="5" fillId="0" borderId="0"/>
    <xf numFmtId="0" fontId="5" fillId="0" borderId="0"/>
    <xf numFmtId="0" fontId="5" fillId="0" borderId="0"/>
    <xf numFmtId="0" fontId="1" fillId="0" borderId="1"/>
    <xf numFmtId="0" fontId="1" fillId="0" borderId="1"/>
    <xf numFmtId="4" fontId="11" fillId="6" borderId="16">
      <alignment horizontal="right" shrinkToFit="1"/>
    </xf>
    <xf numFmtId="49" fontId="6" fillId="0" borderId="11">
      <alignment horizontal="center" vertical="top" shrinkToFit="1"/>
    </xf>
  </cellStyleXfs>
  <cellXfs count="65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10" fillId="0" borderId="1" xfId="0" applyFont="1" applyBorder="1" applyProtection="1">
      <protection locked="0"/>
    </xf>
    <xf numFmtId="0" fontId="0" fillId="5" borderId="1" xfId="0" applyFill="1" applyBorder="1" applyProtection="1">
      <protection locked="0"/>
    </xf>
    <xf numFmtId="4" fontId="7" fillId="2" borderId="15" xfId="11" applyNumberFormat="1" applyFont="1" applyBorder="1" applyProtection="1">
      <alignment horizontal="right" vertical="top" shrinkToFit="1"/>
    </xf>
    <xf numFmtId="4" fontId="7" fillId="2" borderId="15" xfId="12" applyNumberFormat="1" applyFont="1" applyBorder="1" applyProtection="1">
      <alignment horizontal="right" vertical="top" shrinkToFit="1"/>
    </xf>
    <xf numFmtId="0" fontId="8" fillId="0" borderId="15" xfId="13" applyNumberFormat="1" applyFont="1" applyBorder="1" applyProtection="1">
      <alignment horizontal="left" vertical="top" wrapText="1"/>
    </xf>
    <xf numFmtId="49" fontId="8" fillId="0" borderId="15" xfId="14" applyNumberFormat="1" applyFont="1" applyBorder="1" applyProtection="1">
      <alignment horizontal="center" vertical="top" shrinkToFit="1"/>
    </xf>
    <xf numFmtId="0" fontId="8" fillId="0" borderId="15" xfId="15" applyNumberFormat="1" applyFont="1" applyBorder="1" applyProtection="1">
      <alignment horizontal="left" vertical="top" wrapText="1"/>
    </xf>
    <xf numFmtId="4" fontId="8" fillId="0" borderId="15" xfId="16" applyNumberFormat="1" applyFont="1" applyBorder="1" applyProtection="1">
      <alignment horizontal="right" vertical="top" shrinkToFit="1"/>
    </xf>
    <xf numFmtId="4" fontId="8" fillId="0" borderId="15" xfId="17" applyNumberFormat="1" applyFont="1" applyBorder="1" applyProtection="1">
      <alignment horizontal="right" vertical="top" shrinkToFit="1"/>
    </xf>
    <xf numFmtId="49" fontId="8" fillId="5" borderId="15" xfId="14" applyNumberFormat="1" applyFont="1" applyFill="1" applyBorder="1" applyProtection="1">
      <alignment horizontal="center" vertical="top" shrinkToFit="1"/>
    </xf>
    <xf numFmtId="0" fontId="8" fillId="5" borderId="15" xfId="15" applyNumberFormat="1" applyFont="1" applyFill="1" applyBorder="1" applyProtection="1">
      <alignment horizontal="left" vertical="top" wrapText="1"/>
    </xf>
    <xf numFmtId="4" fontId="8" fillId="5" borderId="15" xfId="16" applyNumberFormat="1" applyFont="1" applyFill="1" applyBorder="1" applyProtection="1">
      <alignment horizontal="right" vertical="top" shrinkToFit="1"/>
    </xf>
    <xf numFmtId="4" fontId="8" fillId="5" borderId="15" xfId="17" applyNumberFormat="1" applyFont="1" applyFill="1" applyBorder="1" applyProtection="1">
      <alignment horizontal="right" vertical="top" shrinkToFit="1"/>
    </xf>
    <xf numFmtId="49" fontId="8" fillId="0" borderId="15" xfId="26" applyNumberFormat="1" applyFont="1" applyBorder="1" applyProtection="1">
      <alignment horizontal="center" vertical="top" shrinkToFit="1"/>
    </xf>
    <xf numFmtId="4" fontId="7" fillId="2" borderId="15" xfId="11" applyNumberFormat="1" applyFont="1" applyBorder="1" applyAlignment="1" applyProtection="1">
      <alignment horizontal="center" vertical="top" shrinkToFit="1"/>
    </xf>
    <xf numFmtId="4" fontId="7" fillId="2" borderId="15" xfId="12" applyNumberFormat="1" applyFont="1" applyBorder="1" applyAlignment="1" applyProtection="1">
      <alignment horizontal="center" vertical="top" shrinkToFit="1"/>
    </xf>
    <xf numFmtId="4" fontId="8" fillId="0" borderId="15" xfId="16" applyNumberFormat="1" applyFont="1" applyBorder="1" applyAlignment="1" applyProtection="1">
      <alignment horizontal="center" vertical="top" shrinkToFit="1"/>
    </xf>
    <xf numFmtId="4" fontId="8" fillId="0" borderId="15" xfId="17" applyNumberFormat="1" applyFont="1" applyBorder="1" applyAlignment="1" applyProtection="1">
      <alignment horizontal="center" vertical="top" shrinkToFit="1"/>
    </xf>
    <xf numFmtId="0" fontId="13" fillId="0" borderId="0" xfId="0" applyFont="1" applyAlignment="1" applyProtection="1">
      <alignment horizontal="center"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1" xfId="0" applyFont="1" applyBorder="1" applyAlignment="1" applyProtection="1">
      <alignment wrapText="1"/>
      <protection locked="0"/>
    </xf>
    <xf numFmtId="4" fontId="9" fillId="0" borderId="15" xfId="8" applyNumberFormat="1" applyFont="1" applyBorder="1" applyAlignment="1" applyProtection="1">
      <alignment horizontal="center" vertical="center" wrapText="1"/>
    </xf>
    <xf numFmtId="49" fontId="7" fillId="0" borderId="15" xfId="5" applyNumberFormat="1" applyFont="1" applyBorder="1" applyProtection="1">
      <alignment horizontal="center" vertical="center" wrapText="1"/>
    </xf>
    <xf numFmtId="49" fontId="7" fillId="0" borderId="15" xfId="6" applyNumberFormat="1" applyFont="1" applyBorder="1" applyProtection="1">
      <alignment horizontal="center" vertical="center" wrapText="1"/>
    </xf>
    <xf numFmtId="4" fontId="15" fillId="7" borderId="15" xfId="15" applyNumberFormat="1" applyFont="1" applyFill="1" applyBorder="1" applyAlignment="1" applyProtection="1">
      <alignment vertical="top" wrapText="1"/>
    </xf>
    <xf numFmtId="4" fontId="17" fillId="7" borderId="15" xfId="15" applyNumberFormat="1" applyFont="1" applyFill="1" applyBorder="1" applyAlignment="1" applyProtection="1">
      <alignment vertical="top" wrapText="1"/>
    </xf>
    <xf numFmtId="4" fontId="18" fillId="7" borderId="15" xfId="15" applyNumberFormat="1" applyFont="1" applyFill="1" applyBorder="1" applyAlignment="1" applyProtection="1">
      <alignment vertical="top" wrapText="1"/>
    </xf>
    <xf numFmtId="0" fontId="20" fillId="0" borderId="1" xfId="0" applyFont="1" applyBorder="1" applyProtection="1">
      <protection locked="0"/>
    </xf>
    <xf numFmtId="4" fontId="21" fillId="4" borderId="15" xfId="0" applyNumberFormat="1" applyFont="1" applyFill="1" applyBorder="1" applyAlignment="1" applyProtection="1">
      <alignment horizontal="center"/>
      <protection locked="0"/>
    </xf>
    <xf numFmtId="4" fontId="12" fillId="0" borderId="15" xfId="0" applyNumberFormat="1" applyFont="1" applyBorder="1" applyAlignment="1" applyProtection="1">
      <alignment horizontal="center"/>
      <protection locked="0"/>
    </xf>
    <xf numFmtId="4" fontId="21" fillId="7" borderId="15" xfId="0" applyNumberFormat="1" applyFont="1" applyFill="1" applyBorder="1" applyAlignment="1" applyProtection="1">
      <alignment horizontal="center"/>
      <protection locked="0"/>
    </xf>
    <xf numFmtId="4" fontId="23" fillId="8" borderId="15" xfId="0" applyNumberFormat="1" applyFont="1" applyFill="1" applyBorder="1" applyAlignment="1" applyProtection="1">
      <alignment horizontal="center"/>
      <protection locked="0"/>
    </xf>
    <xf numFmtId="0" fontId="13" fillId="0" borderId="1" xfId="0" applyFont="1" applyBorder="1" applyProtection="1">
      <protection locked="0"/>
    </xf>
    <xf numFmtId="4" fontId="24" fillId="0" borderId="1" xfId="0" applyNumberFormat="1" applyFont="1" applyBorder="1" applyProtection="1">
      <protection locked="0"/>
    </xf>
    <xf numFmtId="0" fontId="12" fillId="0" borderId="1" xfId="0" applyFont="1" applyBorder="1" applyProtection="1">
      <protection locked="0"/>
    </xf>
    <xf numFmtId="0" fontId="25" fillId="0" borderId="1" xfId="0" applyFont="1" applyBorder="1" applyProtection="1">
      <protection locked="0"/>
    </xf>
    <xf numFmtId="49" fontId="19" fillId="0" borderId="15" xfId="7" applyNumberFormat="1" applyFont="1" applyBorder="1" applyProtection="1">
      <alignment horizontal="center" vertical="center" wrapText="1"/>
    </xf>
    <xf numFmtId="49" fontId="19" fillId="0" borderId="15" xfId="8" applyNumberFormat="1" applyFont="1" applyBorder="1" applyProtection="1">
      <alignment horizontal="center" vertical="center" wrapText="1"/>
    </xf>
    <xf numFmtId="49" fontId="19" fillId="0" borderId="15" xfId="9" applyNumberFormat="1" applyFont="1" applyBorder="1" applyProtection="1">
      <alignment horizontal="center" vertical="center" wrapText="1"/>
    </xf>
    <xf numFmtId="0" fontId="7" fillId="7" borderId="15" xfId="15" applyNumberFormat="1" applyFont="1" applyFill="1" applyBorder="1" applyAlignment="1" applyProtection="1">
      <alignment horizontal="right" vertical="top" wrapText="1"/>
    </xf>
    <xf numFmtId="0" fontId="22" fillId="8" borderId="15" xfId="15" applyNumberFormat="1" applyFont="1" applyFill="1" applyBorder="1" applyAlignment="1" applyProtection="1">
      <alignment horizontal="right" vertical="top" wrapText="1"/>
    </xf>
    <xf numFmtId="0" fontId="8" fillId="5" borderId="21" xfId="13" applyNumberFormat="1" applyFont="1" applyFill="1" applyBorder="1" applyAlignment="1" applyProtection="1">
      <alignment horizontal="left" vertical="top" wrapText="1"/>
    </xf>
    <xf numFmtId="0" fontId="8" fillId="5" borderId="22" xfId="13" applyNumberFormat="1" applyFont="1" applyFill="1" applyBorder="1" applyAlignment="1" applyProtection="1">
      <alignment horizontal="left" vertical="top" wrapText="1"/>
    </xf>
    <xf numFmtId="0" fontId="8" fillId="0" borderId="21" xfId="13" applyNumberFormat="1" applyFont="1" applyBorder="1" applyAlignment="1" applyProtection="1">
      <alignment horizontal="left" vertical="top" wrapText="1"/>
    </xf>
    <xf numFmtId="0" fontId="8" fillId="0" borderId="22" xfId="13" applyNumberFormat="1" applyFont="1" applyBorder="1" applyAlignment="1" applyProtection="1">
      <alignment horizontal="left" vertical="top" wrapText="1"/>
    </xf>
    <xf numFmtId="4" fontId="14" fillId="7" borderId="17" xfId="15" applyNumberFormat="1" applyFont="1" applyFill="1" applyBorder="1" applyAlignment="1" applyProtection="1">
      <alignment horizontal="right" vertical="top" wrapText="1"/>
    </xf>
    <xf numFmtId="4" fontId="14" fillId="7" borderId="18" xfId="15" applyNumberFormat="1" applyFont="1" applyFill="1" applyBorder="1" applyAlignment="1" applyProtection="1">
      <alignment horizontal="right" vertical="top" wrapText="1"/>
    </xf>
    <xf numFmtId="4" fontId="16" fillId="7" borderId="19" xfId="15" applyNumberFormat="1" applyFont="1" applyFill="1" applyBorder="1" applyAlignment="1" applyProtection="1">
      <alignment horizontal="right" vertical="top" wrapText="1"/>
    </xf>
    <xf numFmtId="4" fontId="16" fillId="7" borderId="20" xfId="15" applyNumberFormat="1" applyFont="1" applyFill="1" applyBorder="1" applyAlignment="1" applyProtection="1">
      <alignment horizontal="right" vertical="top" wrapText="1"/>
    </xf>
    <xf numFmtId="0" fontId="7" fillId="4" borderId="15" xfId="15" applyNumberFormat="1" applyFont="1" applyFill="1" applyBorder="1" applyAlignment="1" applyProtection="1">
      <alignment horizontal="right" vertical="top" wrapText="1"/>
    </xf>
    <xf numFmtId="0" fontId="8" fillId="0" borderId="15" xfId="15" applyNumberFormat="1" applyFont="1" applyBorder="1" applyAlignment="1" applyProtection="1">
      <alignment horizontal="right" vertical="top" wrapText="1"/>
    </xf>
    <xf numFmtId="0" fontId="8" fillId="0" borderId="15" xfId="13" applyNumberFormat="1" applyFont="1" applyBorder="1" applyAlignment="1" applyProtection="1">
      <alignment horizontal="left" vertical="top" wrapText="1"/>
    </xf>
    <xf numFmtId="0" fontId="7" fillId="2" borderId="15" xfId="10" applyNumberFormat="1" applyFont="1" applyBorder="1" applyProtection="1">
      <alignment horizontal="left" vertical="top" wrapText="1"/>
    </xf>
    <xf numFmtId="0" fontId="7" fillId="2" borderId="15" xfId="10" applyFont="1" applyBorder="1">
      <alignment horizontal="left" vertical="top" wrapText="1"/>
    </xf>
    <xf numFmtId="49" fontId="9" fillId="4" borderId="15" xfId="7" applyNumberFormat="1" applyFont="1" applyFill="1" applyBorder="1" applyAlignment="1" applyProtection="1">
      <alignment horizontal="left" vertical="center" wrapText="1"/>
    </xf>
    <xf numFmtId="49" fontId="7" fillId="0" borderId="15" xfId="2" applyNumberFormat="1" applyFont="1" applyBorder="1" applyProtection="1">
      <alignment horizontal="center" vertical="center" wrapText="1"/>
    </xf>
    <xf numFmtId="49" fontId="7" fillId="0" borderId="15" xfId="2" applyFont="1" applyBorder="1">
      <alignment horizontal="center" vertical="center" wrapText="1"/>
    </xf>
    <xf numFmtId="49" fontId="7" fillId="0" borderId="15" xfId="3" applyNumberFormat="1" applyFont="1" applyBorder="1" applyProtection="1">
      <alignment horizontal="center" vertical="center" wrapText="1"/>
    </xf>
    <xf numFmtId="49" fontId="7" fillId="0" borderId="15" xfId="3" applyFont="1" applyBorder="1">
      <alignment horizontal="center" vertical="center" wrapText="1"/>
    </xf>
    <xf numFmtId="49" fontId="7" fillId="0" borderId="15" xfId="4" applyNumberFormat="1" applyFont="1" applyBorder="1" applyProtection="1">
      <alignment horizontal="center" vertical="center" wrapText="1"/>
    </xf>
    <xf numFmtId="49" fontId="7" fillId="0" borderId="15" xfId="4" applyFont="1" applyBorder="1">
      <alignment horizontal="center" vertical="center" wrapText="1"/>
    </xf>
    <xf numFmtId="0" fontId="13" fillId="0" borderId="0" xfId="0" applyFont="1" applyAlignment="1" applyProtection="1">
      <alignment horizontal="center" wrapText="1"/>
      <protection locked="0"/>
    </xf>
  </cellXfs>
  <cellStyles count="27">
    <cellStyle name="br" xfId="22"/>
    <cellStyle name="col" xfId="21"/>
    <cellStyle name="ex58" xfId="18"/>
    <cellStyle name="ex59" xfId="19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77" xfId="26"/>
    <cellStyle name="st57" xfId="1"/>
    <cellStyle name="style0" xfId="23"/>
    <cellStyle name="td" xfId="24"/>
    <cellStyle name="tr" xfId="20"/>
    <cellStyle name="xl_bot_header" xfId="8"/>
    <cellStyle name="xl_bot_left_header" xfId="7"/>
    <cellStyle name="xl_bot_right_header" xfId="9"/>
    <cellStyle name="xl_center_header" xfId="5"/>
    <cellStyle name="xl_right_header" xfId="6"/>
    <cellStyle name="xl_top_header" xfId="3"/>
    <cellStyle name="xl_top_left_header" xfId="2"/>
    <cellStyle name="xl_top_right_header" xfId="4"/>
    <cellStyle name="xl47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125"/>
  <sheetViews>
    <sheetView showGridLines="0" tabSelected="1" workbookViewId="0">
      <pane ySplit="11" topLeftCell="A111" activePane="bottomLeft" state="frozen"/>
      <selection pane="bottomLeft" activeCell="A120" sqref="A120"/>
    </sheetView>
  </sheetViews>
  <sheetFormatPr defaultRowHeight="15"/>
  <cols>
    <col min="1" max="1" width="40.5703125" style="1" customWidth="1"/>
    <col min="2" max="2" width="10.7109375" style="1" customWidth="1"/>
    <col min="3" max="3" width="40.5703125" style="1" customWidth="1"/>
    <col min="4" max="4" width="10.7109375" style="1" customWidth="1"/>
    <col min="5" max="5" width="7.5703125" style="1" customWidth="1"/>
    <col min="6" max="6" width="11.5703125" style="1" customWidth="1"/>
    <col min="7" max="7" width="8.85546875" style="1" customWidth="1"/>
    <col min="8" max="8" width="20.85546875" style="1" customWidth="1"/>
    <col min="9" max="10" width="17.7109375" style="1" customWidth="1"/>
    <col min="11" max="16384" width="9.140625" style="1"/>
  </cols>
  <sheetData>
    <row r="2" spans="1:10">
      <c r="A2" s="64" t="s">
        <v>247</v>
      </c>
      <c r="B2" s="64"/>
      <c r="C2" s="64"/>
      <c r="D2" s="64"/>
      <c r="E2" s="64"/>
      <c r="F2" s="64"/>
      <c r="G2" s="64"/>
      <c r="H2" s="64"/>
      <c r="I2" s="64"/>
      <c r="J2" s="64"/>
    </row>
    <row r="3" spans="1:10">
      <c r="A3" s="64"/>
      <c r="B3" s="64"/>
      <c r="C3" s="64"/>
      <c r="D3" s="64"/>
      <c r="E3" s="64"/>
      <c r="F3" s="64"/>
      <c r="G3" s="64"/>
      <c r="H3" s="64"/>
      <c r="I3" s="64"/>
      <c r="J3" s="64"/>
    </row>
    <row r="4" spans="1:10" ht="15.95" customHeight="1">
      <c r="A4" s="64"/>
      <c r="B4" s="64"/>
      <c r="C4" s="64"/>
      <c r="D4" s="64"/>
      <c r="E4" s="64"/>
      <c r="F4" s="64"/>
      <c r="G4" s="64"/>
      <c r="H4" s="64"/>
      <c r="I4" s="64"/>
      <c r="J4" s="64"/>
    </row>
    <row r="5" spans="1:10" ht="15.95" customHeight="1">
      <c r="A5" s="64"/>
      <c r="B5" s="64"/>
      <c r="C5" s="64"/>
      <c r="D5" s="64"/>
      <c r="E5" s="64"/>
      <c r="F5" s="64"/>
      <c r="G5" s="64"/>
      <c r="H5" s="64"/>
      <c r="I5" s="64"/>
      <c r="J5" s="64"/>
    </row>
    <row r="6" spans="1:10" ht="15.2" customHeight="1">
      <c r="A6" s="64"/>
      <c r="B6" s="64"/>
      <c r="C6" s="64"/>
      <c r="D6" s="64"/>
      <c r="E6" s="64"/>
      <c r="F6" s="64"/>
      <c r="G6" s="64"/>
      <c r="H6" s="64"/>
      <c r="I6" s="64"/>
      <c r="J6" s="64"/>
    </row>
    <row r="7" spans="1:10" ht="15.2" customHeight="1">
      <c r="A7" s="21"/>
      <c r="B7" s="21"/>
      <c r="C7" s="21"/>
      <c r="D7" s="21"/>
      <c r="E7" s="21"/>
      <c r="F7" s="21"/>
      <c r="G7" s="21"/>
      <c r="H7" s="21"/>
      <c r="I7" s="21"/>
      <c r="J7" s="21"/>
    </row>
    <row r="8" spans="1:10" s="22" customFormat="1" ht="15.2" customHeight="1">
      <c r="A8" s="23"/>
      <c r="B8" s="23"/>
      <c r="C8" s="48" t="s">
        <v>248</v>
      </c>
      <c r="D8" s="49"/>
      <c r="E8" s="49"/>
      <c r="F8" s="49"/>
      <c r="G8" s="49"/>
      <c r="H8" s="27">
        <v>8046682360.1700001</v>
      </c>
      <c r="I8" s="27">
        <v>6657178136.4099998</v>
      </c>
      <c r="J8" s="27">
        <v>7114338179.4799995</v>
      </c>
    </row>
    <row r="9" spans="1:10" s="22" customFormat="1" ht="15.2" customHeight="1">
      <c r="A9" s="23"/>
      <c r="B9" s="23"/>
      <c r="C9" s="50" t="s">
        <v>249</v>
      </c>
      <c r="D9" s="51"/>
      <c r="E9" s="51"/>
      <c r="F9" s="51"/>
      <c r="G9" s="51"/>
      <c r="H9" s="28"/>
      <c r="I9" s="29">
        <v>96734437.469999999</v>
      </c>
      <c r="J9" s="29">
        <v>199349779.97999999</v>
      </c>
    </row>
    <row r="10" spans="1:10" ht="35.25" customHeight="1">
      <c r="A10" s="58" t="s">
        <v>242</v>
      </c>
      <c r="B10" s="60" t="s">
        <v>243</v>
      </c>
      <c r="C10" s="60" t="s">
        <v>244</v>
      </c>
      <c r="D10" s="60" t="s">
        <v>245</v>
      </c>
      <c r="E10" s="60" t="s">
        <v>0</v>
      </c>
      <c r="F10" s="60" t="s">
        <v>1</v>
      </c>
      <c r="G10" s="60" t="s">
        <v>246</v>
      </c>
      <c r="H10" s="62" t="s">
        <v>2</v>
      </c>
      <c r="I10" s="63"/>
      <c r="J10" s="63"/>
    </row>
    <row r="11" spans="1:10" ht="35.25" customHeight="1">
      <c r="A11" s="59"/>
      <c r="B11" s="61"/>
      <c r="C11" s="60"/>
      <c r="D11" s="61"/>
      <c r="E11" s="61"/>
      <c r="F11" s="61"/>
      <c r="G11" s="61"/>
      <c r="H11" s="25" t="s">
        <v>69</v>
      </c>
      <c r="I11" s="25" t="s">
        <v>70</v>
      </c>
      <c r="J11" s="26" t="s">
        <v>71</v>
      </c>
    </row>
    <row r="12" spans="1:10" ht="14.25" customHeight="1">
      <c r="A12" s="39" t="s">
        <v>3</v>
      </c>
      <c r="B12" s="40" t="s">
        <v>4</v>
      </c>
      <c r="C12" s="40" t="s">
        <v>5</v>
      </c>
      <c r="D12" s="40" t="s">
        <v>6</v>
      </c>
      <c r="E12" s="40" t="s">
        <v>7</v>
      </c>
      <c r="F12" s="40" t="s">
        <v>8</v>
      </c>
      <c r="G12" s="40" t="s">
        <v>9</v>
      </c>
      <c r="H12" s="40" t="s">
        <v>10</v>
      </c>
      <c r="I12" s="40" t="s">
        <v>11</v>
      </c>
      <c r="J12" s="41" t="s">
        <v>12</v>
      </c>
    </row>
    <row r="13" spans="1:10" ht="29.25" customHeight="1">
      <c r="A13" s="57" t="s">
        <v>68</v>
      </c>
      <c r="B13" s="57"/>
      <c r="C13" s="57"/>
      <c r="D13" s="57"/>
      <c r="E13" s="57"/>
      <c r="F13" s="57"/>
      <c r="G13" s="57"/>
      <c r="H13" s="24">
        <f>H14+H16+H23+H25</f>
        <v>7704100</v>
      </c>
      <c r="I13" s="24">
        <f t="shared" ref="I13:J13" si="0">I14+I16+I23+I25</f>
        <v>0</v>
      </c>
      <c r="J13" s="24">
        <f t="shared" si="0"/>
        <v>0</v>
      </c>
    </row>
    <row r="14" spans="1:10" ht="15.75">
      <c r="A14" s="55" t="s">
        <v>13</v>
      </c>
      <c r="B14" s="56"/>
      <c r="C14" s="56"/>
      <c r="D14" s="56"/>
      <c r="E14" s="56"/>
      <c r="F14" s="56"/>
      <c r="G14" s="56"/>
      <c r="H14" s="17">
        <v>200000</v>
      </c>
      <c r="I14" s="17">
        <v>0</v>
      </c>
      <c r="J14" s="18">
        <v>0</v>
      </c>
    </row>
    <row r="15" spans="1:10" ht="84" customHeight="1">
      <c r="A15" s="7" t="s">
        <v>14</v>
      </c>
      <c r="B15" s="8" t="s">
        <v>15</v>
      </c>
      <c r="C15" s="9" t="s">
        <v>16</v>
      </c>
      <c r="D15" s="8" t="s">
        <v>17</v>
      </c>
      <c r="E15" s="8" t="s">
        <v>18</v>
      </c>
      <c r="F15" s="8" t="s">
        <v>19</v>
      </c>
      <c r="G15" s="8" t="s">
        <v>20</v>
      </c>
      <c r="H15" s="19">
        <v>200000</v>
      </c>
      <c r="I15" s="19">
        <v>0</v>
      </c>
      <c r="J15" s="20">
        <v>0</v>
      </c>
    </row>
    <row r="16" spans="1:10" ht="15.75">
      <c r="A16" s="55" t="s">
        <v>21</v>
      </c>
      <c r="B16" s="56"/>
      <c r="C16" s="56"/>
      <c r="D16" s="56"/>
      <c r="E16" s="56"/>
      <c r="F16" s="56"/>
      <c r="G16" s="56"/>
      <c r="H16" s="17">
        <f>SUM(H17:H22)</f>
        <v>-30371000</v>
      </c>
      <c r="I16" s="17">
        <v>0</v>
      </c>
      <c r="J16" s="18">
        <v>0</v>
      </c>
    </row>
    <row r="17" spans="1:10" ht="47.25">
      <c r="A17" s="7" t="s">
        <v>22</v>
      </c>
      <c r="B17" s="8" t="s">
        <v>23</v>
      </c>
      <c r="C17" s="9" t="s">
        <v>24</v>
      </c>
      <c r="D17" s="8" t="s">
        <v>25</v>
      </c>
      <c r="E17" s="8" t="s">
        <v>26</v>
      </c>
      <c r="F17" s="8" t="s">
        <v>27</v>
      </c>
      <c r="G17" s="8" t="s">
        <v>28</v>
      </c>
      <c r="H17" s="19">
        <v>-342500</v>
      </c>
      <c r="I17" s="19">
        <v>0</v>
      </c>
      <c r="J17" s="20">
        <v>0</v>
      </c>
    </row>
    <row r="18" spans="1:10" ht="47.25">
      <c r="A18" s="7" t="s">
        <v>22</v>
      </c>
      <c r="B18" s="8" t="s">
        <v>29</v>
      </c>
      <c r="C18" s="9" t="s">
        <v>30</v>
      </c>
      <c r="D18" s="8" t="s">
        <v>31</v>
      </c>
      <c r="E18" s="8" t="s">
        <v>18</v>
      </c>
      <c r="F18" s="8" t="s">
        <v>32</v>
      </c>
      <c r="G18" s="8" t="s">
        <v>20</v>
      </c>
      <c r="H18" s="19">
        <v>5482000</v>
      </c>
      <c r="I18" s="19">
        <v>0</v>
      </c>
      <c r="J18" s="20">
        <v>0</v>
      </c>
    </row>
    <row r="19" spans="1:10" ht="47.25">
      <c r="A19" s="7" t="s">
        <v>22</v>
      </c>
      <c r="B19" s="8" t="s">
        <v>29</v>
      </c>
      <c r="C19" s="9" t="s">
        <v>30</v>
      </c>
      <c r="D19" s="8" t="s">
        <v>31</v>
      </c>
      <c r="E19" s="8" t="s">
        <v>33</v>
      </c>
      <c r="F19" s="8" t="s">
        <v>32</v>
      </c>
      <c r="G19" s="8" t="s">
        <v>34</v>
      </c>
      <c r="H19" s="19">
        <v>18000</v>
      </c>
      <c r="I19" s="19">
        <v>0</v>
      </c>
      <c r="J19" s="20">
        <v>0</v>
      </c>
    </row>
    <row r="20" spans="1:10" ht="47.25">
      <c r="A20" s="7" t="s">
        <v>35</v>
      </c>
      <c r="B20" s="8" t="s">
        <v>36</v>
      </c>
      <c r="C20" s="9" t="s">
        <v>37</v>
      </c>
      <c r="D20" s="8" t="s">
        <v>38</v>
      </c>
      <c r="E20" s="8" t="s">
        <v>39</v>
      </c>
      <c r="F20" s="8" t="s">
        <v>40</v>
      </c>
      <c r="G20" s="8" t="s">
        <v>34</v>
      </c>
      <c r="H20" s="19">
        <v>21000000</v>
      </c>
      <c r="I20" s="19">
        <v>0</v>
      </c>
      <c r="J20" s="20">
        <v>0</v>
      </c>
    </row>
    <row r="21" spans="1:10" ht="63">
      <c r="A21" s="7" t="s">
        <v>41</v>
      </c>
      <c r="B21" s="8" t="s">
        <v>42</v>
      </c>
      <c r="C21" s="9" t="s">
        <v>43</v>
      </c>
      <c r="D21" s="8" t="s">
        <v>44</v>
      </c>
      <c r="E21" s="8" t="s">
        <v>26</v>
      </c>
      <c r="F21" s="8" t="s">
        <v>45</v>
      </c>
      <c r="G21" s="8" t="s">
        <v>34</v>
      </c>
      <c r="H21" s="19">
        <v>-6618600</v>
      </c>
      <c r="I21" s="19">
        <v>0</v>
      </c>
      <c r="J21" s="20">
        <v>0</v>
      </c>
    </row>
    <row r="22" spans="1:10" ht="78.75">
      <c r="A22" s="7" t="s">
        <v>41</v>
      </c>
      <c r="B22" s="8" t="s">
        <v>63</v>
      </c>
      <c r="C22" s="9" t="s">
        <v>64</v>
      </c>
      <c r="D22" s="8" t="s">
        <v>65</v>
      </c>
      <c r="E22" s="8" t="s">
        <v>66</v>
      </c>
      <c r="F22" s="8" t="s">
        <v>67</v>
      </c>
      <c r="G22" s="8" t="s">
        <v>34</v>
      </c>
      <c r="H22" s="19">
        <v>-49909900</v>
      </c>
      <c r="I22" s="19">
        <v>0</v>
      </c>
      <c r="J22" s="20">
        <v>0</v>
      </c>
    </row>
    <row r="23" spans="1:10" ht="33.75" customHeight="1">
      <c r="A23" s="55" t="s">
        <v>46</v>
      </c>
      <c r="B23" s="56"/>
      <c r="C23" s="56"/>
      <c r="D23" s="56"/>
      <c r="E23" s="56"/>
      <c r="F23" s="56"/>
      <c r="G23" s="56"/>
      <c r="H23" s="17">
        <v>100000</v>
      </c>
      <c r="I23" s="17">
        <v>0</v>
      </c>
      <c r="J23" s="18">
        <v>0</v>
      </c>
    </row>
    <row r="24" spans="1:10" ht="41.25" customHeight="1">
      <c r="A24" s="7" t="s">
        <v>47</v>
      </c>
      <c r="B24" s="8" t="s">
        <v>48</v>
      </c>
      <c r="C24" s="9" t="s">
        <v>72</v>
      </c>
      <c r="D24" s="8" t="s">
        <v>49</v>
      </c>
      <c r="E24" s="8" t="s">
        <v>50</v>
      </c>
      <c r="F24" s="8" t="s">
        <v>51</v>
      </c>
      <c r="G24" s="8" t="s">
        <v>52</v>
      </c>
      <c r="H24" s="19">
        <v>100000</v>
      </c>
      <c r="I24" s="19">
        <v>0</v>
      </c>
      <c r="J24" s="20">
        <v>0</v>
      </c>
    </row>
    <row r="25" spans="1:10" ht="15.75">
      <c r="A25" s="55" t="s">
        <v>53</v>
      </c>
      <c r="B25" s="56"/>
      <c r="C25" s="56"/>
      <c r="D25" s="56"/>
      <c r="E25" s="56"/>
      <c r="F25" s="56"/>
      <c r="G25" s="56"/>
      <c r="H25" s="17">
        <v>37775100</v>
      </c>
      <c r="I25" s="17">
        <v>0</v>
      </c>
      <c r="J25" s="18">
        <v>0</v>
      </c>
    </row>
    <row r="26" spans="1:10" ht="50.25" customHeight="1">
      <c r="A26" s="7" t="s">
        <v>54</v>
      </c>
      <c r="B26" s="8" t="s">
        <v>55</v>
      </c>
      <c r="C26" s="9" t="s">
        <v>56</v>
      </c>
      <c r="D26" s="8" t="s">
        <v>57</v>
      </c>
      <c r="E26" s="8" t="s">
        <v>58</v>
      </c>
      <c r="F26" s="8" t="s">
        <v>59</v>
      </c>
      <c r="G26" s="8" t="s">
        <v>52</v>
      </c>
      <c r="H26" s="19">
        <v>37575100</v>
      </c>
      <c r="I26" s="19">
        <v>0</v>
      </c>
      <c r="J26" s="20">
        <v>0</v>
      </c>
    </row>
    <row r="27" spans="1:10" ht="33.75" customHeight="1">
      <c r="A27" s="7" t="s">
        <v>54</v>
      </c>
      <c r="B27" s="8" t="s">
        <v>60</v>
      </c>
      <c r="C27" s="9" t="s">
        <v>61</v>
      </c>
      <c r="D27" s="8" t="s">
        <v>62</v>
      </c>
      <c r="E27" s="8" t="s">
        <v>58</v>
      </c>
      <c r="F27" s="8" t="s">
        <v>19</v>
      </c>
      <c r="G27" s="8" t="s">
        <v>52</v>
      </c>
      <c r="H27" s="19">
        <v>200000</v>
      </c>
      <c r="I27" s="19">
        <v>0</v>
      </c>
      <c r="J27" s="20">
        <v>0</v>
      </c>
    </row>
    <row r="28" spans="1:10" ht="26.25" customHeight="1">
      <c r="A28" s="57" t="s">
        <v>73</v>
      </c>
      <c r="B28" s="57"/>
      <c r="C28" s="57"/>
      <c r="D28" s="57"/>
      <c r="E28" s="57"/>
      <c r="F28" s="57"/>
      <c r="G28" s="57"/>
      <c r="H28" s="24">
        <f>H30+H34+H38+H42+H69+H85+H73</f>
        <v>117174428.93000001</v>
      </c>
      <c r="I28" s="24">
        <f>I30+I34+I38+I42+I69+I85+I73</f>
        <v>0</v>
      </c>
      <c r="J28" s="24">
        <f>J30+J34+J38+J42+J69+J85+J73</f>
        <v>0</v>
      </c>
    </row>
    <row r="29" spans="1:10" s="2" customFormat="1" ht="21" customHeight="1">
      <c r="A29" s="57" t="s">
        <v>250</v>
      </c>
      <c r="B29" s="57"/>
      <c r="C29" s="57"/>
      <c r="D29" s="57"/>
      <c r="E29" s="57"/>
      <c r="F29" s="57"/>
      <c r="G29" s="57"/>
      <c r="H29" s="24">
        <f>H30+H34+H38+H42+H69+H73</f>
        <v>117174428.93000001</v>
      </c>
      <c r="I29" s="24">
        <f t="shared" ref="I29:J29" si="1">I30+I34+I38+I42+I69+I73</f>
        <v>0</v>
      </c>
      <c r="J29" s="24">
        <f t="shared" si="1"/>
        <v>0</v>
      </c>
    </row>
    <row r="30" spans="1:10" s="2" customFormat="1" ht="15.75">
      <c r="A30" s="55" t="s">
        <v>74</v>
      </c>
      <c r="B30" s="56"/>
      <c r="C30" s="56"/>
      <c r="D30" s="56"/>
      <c r="E30" s="56"/>
      <c r="F30" s="56"/>
      <c r="G30" s="56"/>
      <c r="H30" s="5">
        <f>SUM(H31:H33)</f>
        <v>20282429.629999999</v>
      </c>
      <c r="I30" s="5">
        <v>0</v>
      </c>
      <c r="J30" s="6">
        <v>0</v>
      </c>
    </row>
    <row r="31" spans="1:10" s="2" customFormat="1" ht="31.5">
      <c r="A31" s="7" t="s">
        <v>75</v>
      </c>
      <c r="B31" s="8" t="s">
        <v>82</v>
      </c>
      <c r="C31" s="9" t="s">
        <v>83</v>
      </c>
      <c r="D31" s="8" t="s">
        <v>78</v>
      </c>
      <c r="E31" s="8" t="s">
        <v>84</v>
      </c>
      <c r="F31" s="8" t="s">
        <v>85</v>
      </c>
      <c r="G31" s="8" t="s">
        <v>28</v>
      </c>
      <c r="H31" s="10">
        <v>20000000</v>
      </c>
      <c r="I31" s="10">
        <v>0</v>
      </c>
      <c r="J31" s="11">
        <v>0</v>
      </c>
    </row>
    <row r="32" spans="1:10" s="2" customFormat="1" ht="35.25" customHeight="1">
      <c r="A32" s="7" t="s">
        <v>86</v>
      </c>
      <c r="B32" s="8" t="s">
        <v>87</v>
      </c>
      <c r="C32" s="9" t="s">
        <v>88</v>
      </c>
      <c r="D32" s="8" t="s">
        <v>78</v>
      </c>
      <c r="E32" s="8" t="s">
        <v>89</v>
      </c>
      <c r="F32" s="8" t="s">
        <v>90</v>
      </c>
      <c r="G32" s="8" t="s">
        <v>34</v>
      </c>
      <c r="H32" s="10">
        <v>51956.88</v>
      </c>
      <c r="I32" s="10">
        <v>0</v>
      </c>
      <c r="J32" s="11">
        <v>0</v>
      </c>
    </row>
    <row r="33" spans="1:10" s="2" customFormat="1" ht="23.25" customHeight="1">
      <c r="A33" s="7" t="s">
        <v>75</v>
      </c>
      <c r="B33" s="8" t="s">
        <v>76</v>
      </c>
      <c r="C33" s="9" t="s">
        <v>77</v>
      </c>
      <c r="D33" s="8" t="s">
        <v>78</v>
      </c>
      <c r="E33" s="8" t="s">
        <v>79</v>
      </c>
      <c r="F33" s="8" t="s">
        <v>80</v>
      </c>
      <c r="G33" s="8" t="s">
        <v>81</v>
      </c>
      <c r="H33" s="10">
        <v>230472.75</v>
      </c>
      <c r="I33" s="10">
        <v>0</v>
      </c>
      <c r="J33" s="11">
        <v>0</v>
      </c>
    </row>
    <row r="34" spans="1:10" s="2" customFormat="1" ht="15.75">
      <c r="A34" s="55" t="s">
        <v>185</v>
      </c>
      <c r="B34" s="56"/>
      <c r="C34" s="56"/>
      <c r="D34" s="56"/>
      <c r="E34" s="56"/>
      <c r="F34" s="56"/>
      <c r="G34" s="56"/>
      <c r="H34" s="5">
        <f>SUM(H35:H37)</f>
        <v>9165294.2100000009</v>
      </c>
      <c r="I34" s="5">
        <v>0</v>
      </c>
      <c r="J34" s="6">
        <v>0</v>
      </c>
    </row>
    <row r="35" spans="1:10" s="2" customFormat="1" ht="47.25">
      <c r="A35" s="7" t="s">
        <v>186</v>
      </c>
      <c r="B35" s="8" t="s">
        <v>76</v>
      </c>
      <c r="C35" s="9" t="s">
        <v>77</v>
      </c>
      <c r="D35" s="8" t="s">
        <v>78</v>
      </c>
      <c r="E35" s="8" t="s">
        <v>79</v>
      </c>
      <c r="F35" s="8" t="s">
        <v>187</v>
      </c>
      <c r="G35" s="8" t="s">
        <v>81</v>
      </c>
      <c r="H35" s="10">
        <v>-654805.79</v>
      </c>
      <c r="I35" s="10">
        <v>0</v>
      </c>
      <c r="J35" s="11">
        <v>0</v>
      </c>
    </row>
    <row r="36" spans="1:10" s="2" customFormat="1" ht="47.25">
      <c r="A36" s="7" t="s">
        <v>186</v>
      </c>
      <c r="B36" s="8" t="s">
        <v>76</v>
      </c>
      <c r="C36" s="9" t="s">
        <v>77</v>
      </c>
      <c r="D36" s="8" t="s">
        <v>78</v>
      </c>
      <c r="E36" s="8" t="s">
        <v>188</v>
      </c>
      <c r="F36" s="8" t="s">
        <v>189</v>
      </c>
      <c r="G36" s="8" t="s">
        <v>34</v>
      </c>
      <c r="H36" s="10">
        <v>4100</v>
      </c>
      <c r="I36" s="10">
        <v>0</v>
      </c>
      <c r="J36" s="11">
        <v>0</v>
      </c>
    </row>
    <row r="37" spans="1:10" s="2" customFormat="1" ht="36.75" customHeight="1">
      <c r="A37" s="7" t="s">
        <v>186</v>
      </c>
      <c r="B37" s="8" t="s">
        <v>190</v>
      </c>
      <c r="C37" s="9" t="s">
        <v>191</v>
      </c>
      <c r="D37" s="8" t="s">
        <v>165</v>
      </c>
      <c r="E37" s="8" t="s">
        <v>157</v>
      </c>
      <c r="F37" s="8" t="s">
        <v>192</v>
      </c>
      <c r="G37" s="8" t="s">
        <v>169</v>
      </c>
      <c r="H37" s="10">
        <v>9816000</v>
      </c>
      <c r="I37" s="10">
        <v>0</v>
      </c>
      <c r="J37" s="11">
        <v>0</v>
      </c>
    </row>
    <row r="38" spans="1:10" s="2" customFormat="1" ht="15.75">
      <c r="A38" s="55" t="s">
        <v>13</v>
      </c>
      <c r="B38" s="56"/>
      <c r="C38" s="56"/>
      <c r="D38" s="56"/>
      <c r="E38" s="56"/>
      <c r="F38" s="56"/>
      <c r="G38" s="56"/>
      <c r="H38" s="5">
        <v>2431983.5299999998</v>
      </c>
      <c r="I38" s="5">
        <v>0</v>
      </c>
      <c r="J38" s="6">
        <v>0</v>
      </c>
    </row>
    <row r="39" spans="1:10" s="2" customFormat="1" ht="63">
      <c r="A39" s="7" t="s">
        <v>14</v>
      </c>
      <c r="B39" s="8" t="s">
        <v>91</v>
      </c>
      <c r="C39" s="9" t="s">
        <v>92</v>
      </c>
      <c r="D39" s="8" t="s">
        <v>78</v>
      </c>
      <c r="E39" s="8" t="s">
        <v>33</v>
      </c>
      <c r="F39" s="8" t="s">
        <v>93</v>
      </c>
      <c r="G39" s="8" t="s">
        <v>52</v>
      </c>
      <c r="H39" s="10">
        <v>206901</v>
      </c>
      <c r="I39" s="10">
        <v>0</v>
      </c>
      <c r="J39" s="11">
        <v>0</v>
      </c>
    </row>
    <row r="40" spans="1:10" s="2" customFormat="1" ht="44.25" customHeight="1">
      <c r="A40" s="7" t="s">
        <v>14</v>
      </c>
      <c r="B40" s="8" t="s">
        <v>94</v>
      </c>
      <c r="C40" s="9" t="s">
        <v>95</v>
      </c>
      <c r="D40" s="8" t="s">
        <v>78</v>
      </c>
      <c r="E40" s="8" t="s">
        <v>96</v>
      </c>
      <c r="F40" s="8" t="s">
        <v>97</v>
      </c>
      <c r="G40" s="8" t="s">
        <v>52</v>
      </c>
      <c r="H40" s="10">
        <v>1935362.06</v>
      </c>
      <c r="I40" s="10">
        <v>0</v>
      </c>
      <c r="J40" s="11">
        <v>0</v>
      </c>
    </row>
    <row r="41" spans="1:10" s="2" customFormat="1" ht="15.2" customHeight="1">
      <c r="A41" s="7" t="s">
        <v>14</v>
      </c>
      <c r="B41" s="8" t="s">
        <v>98</v>
      </c>
      <c r="C41" s="9" t="s">
        <v>99</v>
      </c>
      <c r="D41" s="8" t="s">
        <v>78</v>
      </c>
      <c r="E41" s="8" t="s">
        <v>96</v>
      </c>
      <c r="F41" s="8" t="s">
        <v>100</v>
      </c>
      <c r="G41" s="8" t="s">
        <v>52</v>
      </c>
      <c r="H41" s="10">
        <v>289720.46999999997</v>
      </c>
      <c r="I41" s="10">
        <v>0</v>
      </c>
      <c r="J41" s="11">
        <v>0</v>
      </c>
    </row>
    <row r="42" spans="1:10" s="2" customFormat="1" ht="15.75">
      <c r="A42" s="55" t="s">
        <v>21</v>
      </c>
      <c r="B42" s="56"/>
      <c r="C42" s="56"/>
      <c r="D42" s="56"/>
      <c r="E42" s="56"/>
      <c r="F42" s="56"/>
      <c r="G42" s="56"/>
      <c r="H42" s="5">
        <f>SUM(H43:H68)</f>
        <v>66641542.959999993</v>
      </c>
      <c r="I42" s="5">
        <f t="shared" ref="I42:J42" si="2">SUM(I43:I68)</f>
        <v>0</v>
      </c>
      <c r="J42" s="5">
        <f t="shared" si="2"/>
        <v>0</v>
      </c>
    </row>
    <row r="43" spans="1:10" s="2" customFormat="1" ht="47.25">
      <c r="A43" s="7" t="s">
        <v>22</v>
      </c>
      <c r="B43" s="8" t="s">
        <v>101</v>
      </c>
      <c r="C43" s="9" t="s">
        <v>102</v>
      </c>
      <c r="D43" s="8" t="s">
        <v>78</v>
      </c>
      <c r="E43" s="8" t="s">
        <v>103</v>
      </c>
      <c r="F43" s="8" t="s">
        <v>104</v>
      </c>
      <c r="G43" s="8" t="s">
        <v>28</v>
      </c>
      <c r="H43" s="10">
        <v>3823532.65</v>
      </c>
      <c r="I43" s="10">
        <v>0</v>
      </c>
      <c r="J43" s="11">
        <v>0</v>
      </c>
    </row>
    <row r="44" spans="1:10" s="2" customFormat="1" ht="47.25">
      <c r="A44" s="7" t="s">
        <v>22</v>
      </c>
      <c r="B44" s="8" t="s">
        <v>105</v>
      </c>
      <c r="C44" s="9" t="s">
        <v>106</v>
      </c>
      <c r="D44" s="8" t="s">
        <v>78</v>
      </c>
      <c r="E44" s="8" t="s">
        <v>26</v>
      </c>
      <c r="F44" s="8" t="s">
        <v>107</v>
      </c>
      <c r="G44" s="8" t="s">
        <v>28</v>
      </c>
      <c r="H44" s="10">
        <v>30000000</v>
      </c>
      <c r="I44" s="10">
        <v>0</v>
      </c>
      <c r="J44" s="11">
        <v>0</v>
      </c>
    </row>
    <row r="45" spans="1:10" s="2" customFormat="1" ht="63">
      <c r="A45" s="7" t="s">
        <v>22</v>
      </c>
      <c r="B45" s="8" t="s">
        <v>108</v>
      </c>
      <c r="C45" s="9" t="s">
        <v>109</v>
      </c>
      <c r="D45" s="8" t="s">
        <v>78</v>
      </c>
      <c r="E45" s="8" t="s">
        <v>110</v>
      </c>
      <c r="F45" s="8" t="s">
        <v>111</v>
      </c>
      <c r="G45" s="8" t="s">
        <v>28</v>
      </c>
      <c r="H45" s="10">
        <v>1526450</v>
      </c>
      <c r="I45" s="10">
        <v>0</v>
      </c>
      <c r="J45" s="11">
        <v>0</v>
      </c>
    </row>
    <row r="46" spans="1:10" s="2" customFormat="1" ht="63">
      <c r="A46" s="7" t="s">
        <v>22</v>
      </c>
      <c r="B46" s="8" t="s">
        <v>112</v>
      </c>
      <c r="C46" s="9" t="s">
        <v>113</v>
      </c>
      <c r="D46" s="8" t="s">
        <v>78</v>
      </c>
      <c r="E46" s="8" t="s">
        <v>103</v>
      </c>
      <c r="F46" s="8" t="s">
        <v>114</v>
      </c>
      <c r="G46" s="8" t="s">
        <v>28</v>
      </c>
      <c r="H46" s="10">
        <v>994236</v>
      </c>
      <c r="I46" s="10">
        <v>0</v>
      </c>
      <c r="J46" s="11">
        <v>0</v>
      </c>
    </row>
    <row r="47" spans="1:10" s="2" customFormat="1" ht="47.25">
      <c r="A47" s="7" t="s">
        <v>22</v>
      </c>
      <c r="B47" s="8" t="s">
        <v>36</v>
      </c>
      <c r="C47" s="9" t="s">
        <v>37</v>
      </c>
      <c r="D47" s="8" t="s">
        <v>78</v>
      </c>
      <c r="E47" s="8" t="s">
        <v>39</v>
      </c>
      <c r="F47" s="8" t="s">
        <v>122</v>
      </c>
      <c r="G47" s="8" t="s">
        <v>28</v>
      </c>
      <c r="H47" s="10">
        <f>14135467+207550</f>
        <v>14343017</v>
      </c>
      <c r="I47" s="10">
        <v>0</v>
      </c>
      <c r="J47" s="11">
        <v>0</v>
      </c>
    </row>
    <row r="48" spans="1:10" s="2" customFormat="1" ht="47.25">
      <c r="A48" s="7" t="s">
        <v>35</v>
      </c>
      <c r="B48" s="8" t="s">
        <v>76</v>
      </c>
      <c r="C48" s="9" t="s">
        <v>77</v>
      </c>
      <c r="D48" s="8" t="s">
        <v>78</v>
      </c>
      <c r="E48" s="8" t="s">
        <v>128</v>
      </c>
      <c r="F48" s="8" t="s">
        <v>129</v>
      </c>
      <c r="G48" s="8" t="s">
        <v>34</v>
      </c>
      <c r="H48" s="10">
        <v>142644.49</v>
      </c>
      <c r="I48" s="10">
        <v>0</v>
      </c>
      <c r="J48" s="11">
        <v>0</v>
      </c>
    </row>
    <row r="49" spans="1:10" s="2" customFormat="1" ht="47.25">
      <c r="A49" s="7" t="s">
        <v>35</v>
      </c>
      <c r="B49" s="8" t="s">
        <v>130</v>
      </c>
      <c r="C49" s="9" t="s">
        <v>131</v>
      </c>
      <c r="D49" s="8" t="s">
        <v>78</v>
      </c>
      <c r="E49" s="8" t="s">
        <v>128</v>
      </c>
      <c r="F49" s="8" t="s">
        <v>129</v>
      </c>
      <c r="G49" s="8" t="s">
        <v>81</v>
      </c>
      <c r="H49" s="10">
        <v>1715699.05</v>
      </c>
      <c r="I49" s="10">
        <v>0</v>
      </c>
      <c r="J49" s="11">
        <v>0</v>
      </c>
    </row>
    <row r="50" spans="1:10" s="2" customFormat="1" ht="47.25">
      <c r="A50" s="7" t="s">
        <v>35</v>
      </c>
      <c r="B50" s="8" t="s">
        <v>130</v>
      </c>
      <c r="C50" s="9" t="s">
        <v>131</v>
      </c>
      <c r="D50" s="8" t="s">
        <v>78</v>
      </c>
      <c r="E50" s="8" t="s">
        <v>128</v>
      </c>
      <c r="F50" s="8" t="s">
        <v>129</v>
      </c>
      <c r="G50" s="8" t="s">
        <v>34</v>
      </c>
      <c r="H50" s="10">
        <v>468100</v>
      </c>
      <c r="I50" s="10">
        <v>0</v>
      </c>
      <c r="J50" s="11">
        <v>0</v>
      </c>
    </row>
    <row r="51" spans="1:10" s="2" customFormat="1" ht="63">
      <c r="A51" s="7" t="s">
        <v>35</v>
      </c>
      <c r="B51" s="8" t="s">
        <v>132</v>
      </c>
      <c r="C51" s="9" t="s">
        <v>133</v>
      </c>
      <c r="D51" s="8" t="s">
        <v>78</v>
      </c>
      <c r="E51" s="8" t="s">
        <v>128</v>
      </c>
      <c r="F51" s="8" t="s">
        <v>134</v>
      </c>
      <c r="G51" s="8" t="s">
        <v>34</v>
      </c>
      <c r="H51" s="10">
        <v>85583.33</v>
      </c>
      <c r="I51" s="10">
        <v>0</v>
      </c>
      <c r="J51" s="11">
        <v>0</v>
      </c>
    </row>
    <row r="52" spans="1:10" s="2" customFormat="1" ht="47.25">
      <c r="A52" s="7" t="s">
        <v>35</v>
      </c>
      <c r="B52" s="8" t="s">
        <v>135</v>
      </c>
      <c r="C52" s="9" t="s">
        <v>136</v>
      </c>
      <c r="D52" s="8" t="s">
        <v>78</v>
      </c>
      <c r="E52" s="8" t="s">
        <v>128</v>
      </c>
      <c r="F52" s="8" t="s">
        <v>129</v>
      </c>
      <c r="G52" s="8" t="s">
        <v>34</v>
      </c>
      <c r="H52" s="10">
        <v>331413.57</v>
      </c>
      <c r="I52" s="10">
        <v>0</v>
      </c>
      <c r="J52" s="11">
        <v>0</v>
      </c>
    </row>
    <row r="53" spans="1:10" s="2" customFormat="1" ht="63" customHeight="1">
      <c r="A53" s="7" t="s">
        <v>35</v>
      </c>
      <c r="B53" s="8" t="s">
        <v>137</v>
      </c>
      <c r="C53" s="9" t="s">
        <v>138</v>
      </c>
      <c r="D53" s="8" t="s">
        <v>78</v>
      </c>
      <c r="E53" s="8" t="s">
        <v>66</v>
      </c>
      <c r="F53" s="8" t="s">
        <v>139</v>
      </c>
      <c r="G53" s="8" t="s">
        <v>34</v>
      </c>
      <c r="H53" s="10">
        <v>358406.18</v>
      </c>
      <c r="I53" s="10">
        <v>0</v>
      </c>
      <c r="J53" s="11">
        <v>0</v>
      </c>
    </row>
    <row r="54" spans="1:10" s="2" customFormat="1" ht="78.75">
      <c r="A54" s="7" t="s">
        <v>35</v>
      </c>
      <c r="B54" s="8" t="s">
        <v>140</v>
      </c>
      <c r="C54" s="9" t="s">
        <v>141</v>
      </c>
      <c r="D54" s="8" t="s">
        <v>78</v>
      </c>
      <c r="E54" s="8" t="s">
        <v>39</v>
      </c>
      <c r="F54" s="8" t="s">
        <v>142</v>
      </c>
      <c r="G54" s="8" t="s">
        <v>34</v>
      </c>
      <c r="H54" s="10">
        <v>96000</v>
      </c>
      <c r="I54" s="10">
        <v>0</v>
      </c>
      <c r="J54" s="11">
        <v>0</v>
      </c>
    </row>
    <row r="55" spans="1:10" s="2" customFormat="1" ht="47.25">
      <c r="A55" s="7" t="s">
        <v>35</v>
      </c>
      <c r="B55" s="8" t="s">
        <v>147</v>
      </c>
      <c r="C55" s="9" t="s">
        <v>148</v>
      </c>
      <c r="D55" s="8" t="s">
        <v>78</v>
      </c>
      <c r="E55" s="8" t="s">
        <v>66</v>
      </c>
      <c r="F55" s="8" t="s">
        <v>149</v>
      </c>
      <c r="G55" s="8" t="s">
        <v>34</v>
      </c>
      <c r="H55" s="10">
        <v>519159.19</v>
      </c>
      <c r="I55" s="10">
        <v>0</v>
      </c>
      <c r="J55" s="11">
        <v>0</v>
      </c>
    </row>
    <row r="56" spans="1:10" s="2" customFormat="1" ht="47.25">
      <c r="A56" s="7" t="s">
        <v>35</v>
      </c>
      <c r="B56" s="8" t="s">
        <v>150</v>
      </c>
      <c r="C56" s="9" t="s">
        <v>151</v>
      </c>
      <c r="D56" s="8" t="s">
        <v>78</v>
      </c>
      <c r="E56" s="8" t="s">
        <v>103</v>
      </c>
      <c r="F56" s="8" t="s">
        <v>129</v>
      </c>
      <c r="G56" s="8" t="s">
        <v>34</v>
      </c>
      <c r="H56" s="10">
        <v>2246394.2200000002</v>
      </c>
      <c r="I56" s="10">
        <v>0</v>
      </c>
      <c r="J56" s="11">
        <v>0</v>
      </c>
    </row>
    <row r="57" spans="1:10" s="2" customFormat="1" ht="47.25">
      <c r="A57" s="7" t="s">
        <v>35</v>
      </c>
      <c r="B57" s="8" t="s">
        <v>152</v>
      </c>
      <c r="C57" s="9" t="s">
        <v>153</v>
      </c>
      <c r="D57" s="8" t="s">
        <v>78</v>
      </c>
      <c r="E57" s="8" t="s">
        <v>66</v>
      </c>
      <c r="F57" s="8" t="s">
        <v>139</v>
      </c>
      <c r="G57" s="8" t="s">
        <v>34</v>
      </c>
      <c r="H57" s="10">
        <v>105000</v>
      </c>
      <c r="I57" s="10">
        <v>0</v>
      </c>
      <c r="J57" s="11">
        <v>0</v>
      </c>
    </row>
    <row r="58" spans="1:10" s="2" customFormat="1" ht="63">
      <c r="A58" s="7" t="s">
        <v>41</v>
      </c>
      <c r="B58" s="8" t="s">
        <v>76</v>
      </c>
      <c r="C58" s="9" t="s">
        <v>77</v>
      </c>
      <c r="D58" s="8" t="s">
        <v>78</v>
      </c>
      <c r="E58" s="8" t="s">
        <v>154</v>
      </c>
      <c r="F58" s="8" t="s">
        <v>134</v>
      </c>
      <c r="G58" s="8" t="s">
        <v>34</v>
      </c>
      <c r="H58" s="10">
        <v>215225.97</v>
      </c>
      <c r="I58" s="10">
        <v>0</v>
      </c>
      <c r="J58" s="11">
        <v>0</v>
      </c>
    </row>
    <row r="59" spans="1:10" s="2" customFormat="1" ht="63">
      <c r="A59" s="7" t="s">
        <v>41</v>
      </c>
      <c r="B59" s="8" t="s">
        <v>155</v>
      </c>
      <c r="C59" s="9" t="s">
        <v>156</v>
      </c>
      <c r="D59" s="8" t="s">
        <v>78</v>
      </c>
      <c r="E59" s="8" t="s">
        <v>157</v>
      </c>
      <c r="F59" s="8" t="s">
        <v>158</v>
      </c>
      <c r="G59" s="8" t="s">
        <v>34</v>
      </c>
      <c r="H59" s="10">
        <v>800000</v>
      </c>
      <c r="I59" s="10">
        <v>0</v>
      </c>
      <c r="J59" s="11">
        <v>0</v>
      </c>
    </row>
    <row r="60" spans="1:10" s="2" customFormat="1" ht="94.5">
      <c r="A60" s="7" t="s">
        <v>41</v>
      </c>
      <c r="B60" s="8" t="s">
        <v>167</v>
      </c>
      <c r="C60" s="9" t="s">
        <v>168</v>
      </c>
      <c r="D60" s="8" t="s">
        <v>78</v>
      </c>
      <c r="E60" s="8" t="s">
        <v>66</v>
      </c>
      <c r="F60" s="8" t="s">
        <v>241</v>
      </c>
      <c r="G60" s="8" t="s">
        <v>169</v>
      </c>
      <c r="H60" s="10">
        <v>6624303</v>
      </c>
      <c r="I60" s="10">
        <v>0</v>
      </c>
      <c r="J60" s="11">
        <v>0</v>
      </c>
    </row>
    <row r="61" spans="1:10" s="3" customFormat="1" ht="94.5">
      <c r="A61" s="7" t="s">
        <v>41</v>
      </c>
      <c r="B61" s="8" t="s">
        <v>167</v>
      </c>
      <c r="C61" s="9" t="s">
        <v>168</v>
      </c>
      <c r="D61" s="8" t="s">
        <v>78</v>
      </c>
      <c r="E61" s="8" t="s">
        <v>26</v>
      </c>
      <c r="F61" s="8" t="s">
        <v>241</v>
      </c>
      <c r="G61" s="8" t="s">
        <v>169</v>
      </c>
      <c r="H61" s="10">
        <v>0</v>
      </c>
      <c r="I61" s="10">
        <v>23148697</v>
      </c>
      <c r="J61" s="11">
        <v>0</v>
      </c>
    </row>
    <row r="62" spans="1:10" s="3" customFormat="1" ht="110.25">
      <c r="A62" s="7" t="s">
        <v>41</v>
      </c>
      <c r="B62" s="8" t="s">
        <v>170</v>
      </c>
      <c r="C62" s="9" t="s">
        <v>171</v>
      </c>
      <c r="D62" s="8" t="s">
        <v>78</v>
      </c>
      <c r="E62" s="8" t="s">
        <v>26</v>
      </c>
      <c r="F62" s="8" t="s">
        <v>172</v>
      </c>
      <c r="G62" s="8" t="s">
        <v>34</v>
      </c>
      <c r="H62" s="10">
        <v>-6381240</v>
      </c>
      <c r="I62" s="10">
        <v>0</v>
      </c>
      <c r="J62" s="11">
        <v>0</v>
      </c>
    </row>
    <row r="63" spans="1:10" s="3" customFormat="1" ht="68.25" customHeight="1">
      <c r="A63" s="7" t="s">
        <v>41</v>
      </c>
      <c r="B63" s="8" t="s">
        <v>163</v>
      </c>
      <c r="C63" s="9" t="s">
        <v>164</v>
      </c>
      <c r="D63" s="8" t="s">
        <v>165</v>
      </c>
      <c r="E63" s="8" t="s">
        <v>157</v>
      </c>
      <c r="F63" s="8" t="s">
        <v>166</v>
      </c>
      <c r="G63" s="8" t="s">
        <v>34</v>
      </c>
      <c r="H63" s="10">
        <v>-9816000</v>
      </c>
      <c r="I63" s="10">
        <v>0</v>
      </c>
      <c r="J63" s="11">
        <v>0</v>
      </c>
    </row>
    <row r="64" spans="1:10" s="2" customFormat="1" ht="63">
      <c r="A64" s="7" t="s">
        <v>41</v>
      </c>
      <c r="B64" s="8" t="s">
        <v>173</v>
      </c>
      <c r="C64" s="9" t="s">
        <v>174</v>
      </c>
      <c r="D64" s="8" t="s">
        <v>78</v>
      </c>
      <c r="E64" s="8" t="s">
        <v>154</v>
      </c>
      <c r="F64" s="8" t="s">
        <v>134</v>
      </c>
      <c r="G64" s="8" t="s">
        <v>34</v>
      </c>
      <c r="H64" s="10">
        <v>387500</v>
      </c>
      <c r="I64" s="10">
        <v>0</v>
      </c>
      <c r="J64" s="11">
        <v>0</v>
      </c>
    </row>
    <row r="65" spans="1:10" s="2" customFormat="1" ht="63">
      <c r="A65" s="7" t="s">
        <v>41</v>
      </c>
      <c r="B65" s="8" t="s">
        <v>175</v>
      </c>
      <c r="C65" s="9" t="s">
        <v>176</v>
      </c>
      <c r="D65" s="8" t="s">
        <v>78</v>
      </c>
      <c r="E65" s="8" t="s">
        <v>154</v>
      </c>
      <c r="F65" s="8" t="s">
        <v>134</v>
      </c>
      <c r="G65" s="8" t="s">
        <v>34</v>
      </c>
      <c r="H65" s="10">
        <v>2395.84</v>
      </c>
      <c r="I65" s="10">
        <v>0</v>
      </c>
      <c r="J65" s="11">
        <v>0</v>
      </c>
    </row>
    <row r="66" spans="1:10" s="2" customFormat="1" ht="47.25">
      <c r="A66" s="7" t="s">
        <v>177</v>
      </c>
      <c r="B66" s="8" t="s">
        <v>178</v>
      </c>
      <c r="C66" s="9" t="s">
        <v>179</v>
      </c>
      <c r="D66" s="8" t="s">
        <v>78</v>
      </c>
      <c r="E66" s="8" t="s">
        <v>66</v>
      </c>
      <c r="F66" s="8" t="s">
        <v>149</v>
      </c>
      <c r="G66" s="8" t="s">
        <v>34</v>
      </c>
      <c r="H66" s="10">
        <v>14419616.460000001</v>
      </c>
      <c r="I66" s="10">
        <v>-23148697</v>
      </c>
      <c r="J66" s="11">
        <v>0</v>
      </c>
    </row>
    <row r="67" spans="1:10" s="2" customFormat="1" ht="47.25">
      <c r="A67" s="7" t="s">
        <v>177</v>
      </c>
      <c r="B67" s="8" t="s">
        <v>180</v>
      </c>
      <c r="C67" s="9" t="s">
        <v>181</v>
      </c>
      <c r="D67" s="8" t="s">
        <v>78</v>
      </c>
      <c r="E67" s="8" t="s">
        <v>66</v>
      </c>
      <c r="F67" s="8" t="s">
        <v>139</v>
      </c>
      <c r="G67" s="8" t="s">
        <v>34</v>
      </c>
      <c r="H67" s="10">
        <v>1619504.01</v>
      </c>
      <c r="I67" s="10">
        <v>0</v>
      </c>
      <c r="J67" s="11">
        <v>0</v>
      </c>
    </row>
    <row r="68" spans="1:10" s="2" customFormat="1" ht="52.5" customHeight="1">
      <c r="A68" s="7" t="s">
        <v>177</v>
      </c>
      <c r="B68" s="8" t="s">
        <v>182</v>
      </c>
      <c r="C68" s="9" t="s">
        <v>183</v>
      </c>
      <c r="D68" s="8" t="s">
        <v>78</v>
      </c>
      <c r="E68" s="8" t="s">
        <v>66</v>
      </c>
      <c r="F68" s="8" t="s">
        <v>184</v>
      </c>
      <c r="G68" s="8" t="s">
        <v>34</v>
      </c>
      <c r="H68" s="10">
        <v>2014602</v>
      </c>
      <c r="I68" s="10">
        <v>0</v>
      </c>
      <c r="J68" s="11">
        <v>0</v>
      </c>
    </row>
    <row r="69" spans="1:10" s="2" customFormat="1" ht="15.75">
      <c r="A69" s="55" t="s">
        <v>46</v>
      </c>
      <c r="B69" s="56"/>
      <c r="C69" s="56"/>
      <c r="D69" s="56"/>
      <c r="E69" s="56"/>
      <c r="F69" s="56"/>
      <c r="G69" s="56"/>
      <c r="H69" s="5">
        <v>2356532.4</v>
      </c>
      <c r="I69" s="5">
        <v>0</v>
      </c>
      <c r="J69" s="6">
        <v>0</v>
      </c>
    </row>
    <row r="70" spans="1:10" s="2" customFormat="1" ht="78.75">
      <c r="A70" s="7" t="s">
        <v>47</v>
      </c>
      <c r="B70" s="8" t="s">
        <v>193</v>
      </c>
      <c r="C70" s="9" t="s">
        <v>194</v>
      </c>
      <c r="D70" s="8" t="s">
        <v>78</v>
      </c>
      <c r="E70" s="8" t="s">
        <v>195</v>
      </c>
      <c r="F70" s="8" t="s">
        <v>90</v>
      </c>
      <c r="G70" s="8" t="s">
        <v>52</v>
      </c>
      <c r="H70" s="10">
        <v>389700</v>
      </c>
      <c r="I70" s="10">
        <v>0</v>
      </c>
      <c r="J70" s="11">
        <v>0</v>
      </c>
    </row>
    <row r="71" spans="1:10" s="2" customFormat="1" ht="63">
      <c r="A71" s="7" t="s">
        <v>47</v>
      </c>
      <c r="B71" s="8" t="s">
        <v>196</v>
      </c>
      <c r="C71" s="9" t="s">
        <v>197</v>
      </c>
      <c r="D71" s="8" t="s">
        <v>78</v>
      </c>
      <c r="E71" s="8" t="s">
        <v>198</v>
      </c>
      <c r="F71" s="8" t="s">
        <v>199</v>
      </c>
      <c r="G71" s="8" t="s">
        <v>52</v>
      </c>
      <c r="H71" s="10">
        <v>1404583</v>
      </c>
      <c r="I71" s="10">
        <v>0</v>
      </c>
      <c r="J71" s="11">
        <v>0</v>
      </c>
    </row>
    <row r="72" spans="1:10" s="2" customFormat="1" ht="36.75" customHeight="1">
      <c r="A72" s="7" t="s">
        <v>47</v>
      </c>
      <c r="B72" s="8" t="s">
        <v>200</v>
      </c>
      <c r="C72" s="9" t="s">
        <v>201</v>
      </c>
      <c r="D72" s="8" t="s">
        <v>78</v>
      </c>
      <c r="E72" s="8" t="s">
        <v>50</v>
      </c>
      <c r="F72" s="8" t="s">
        <v>199</v>
      </c>
      <c r="G72" s="8" t="s">
        <v>52</v>
      </c>
      <c r="H72" s="10">
        <v>562249.4</v>
      </c>
      <c r="I72" s="10">
        <v>0</v>
      </c>
      <c r="J72" s="11">
        <v>0</v>
      </c>
    </row>
    <row r="73" spans="1:10" s="2" customFormat="1" ht="15.75">
      <c r="A73" s="55" t="s">
        <v>53</v>
      </c>
      <c r="B73" s="56"/>
      <c r="C73" s="56"/>
      <c r="D73" s="56"/>
      <c r="E73" s="56"/>
      <c r="F73" s="56"/>
      <c r="G73" s="56"/>
      <c r="H73" s="5">
        <f>SUM(H74:H84)</f>
        <v>16296646.199999999</v>
      </c>
      <c r="I73" s="5">
        <v>0</v>
      </c>
      <c r="J73" s="6">
        <v>0</v>
      </c>
    </row>
    <row r="74" spans="1:10" s="2" customFormat="1" ht="78.75">
      <c r="A74" s="7" t="s">
        <v>202</v>
      </c>
      <c r="B74" s="8" t="s">
        <v>203</v>
      </c>
      <c r="C74" s="9" t="s">
        <v>204</v>
      </c>
      <c r="D74" s="8" t="s">
        <v>78</v>
      </c>
      <c r="E74" s="8" t="s">
        <v>58</v>
      </c>
      <c r="F74" s="8" t="s">
        <v>205</v>
      </c>
      <c r="G74" s="8" t="s">
        <v>34</v>
      </c>
      <c r="H74" s="10">
        <v>886536.2</v>
      </c>
      <c r="I74" s="10">
        <v>0</v>
      </c>
      <c r="J74" s="11">
        <v>0</v>
      </c>
    </row>
    <row r="75" spans="1:10" s="2" customFormat="1" ht="78.75">
      <c r="A75" s="7" t="s">
        <v>202</v>
      </c>
      <c r="B75" s="8" t="s">
        <v>209</v>
      </c>
      <c r="C75" s="9" t="s">
        <v>210</v>
      </c>
      <c r="D75" s="8" t="s">
        <v>78</v>
      </c>
      <c r="E75" s="8" t="s">
        <v>211</v>
      </c>
      <c r="F75" s="8" t="s">
        <v>212</v>
      </c>
      <c r="G75" s="8" t="s">
        <v>34</v>
      </c>
      <c r="H75" s="10">
        <v>2874229.5</v>
      </c>
      <c r="I75" s="10">
        <v>0</v>
      </c>
      <c r="J75" s="11">
        <v>0</v>
      </c>
    </row>
    <row r="76" spans="1:10" s="2" customFormat="1" ht="78.75">
      <c r="A76" s="7" t="s">
        <v>202</v>
      </c>
      <c r="B76" s="8" t="s">
        <v>34</v>
      </c>
      <c r="C76" s="9" t="s">
        <v>213</v>
      </c>
      <c r="D76" s="8" t="s">
        <v>78</v>
      </c>
      <c r="E76" s="8" t="s">
        <v>58</v>
      </c>
      <c r="F76" s="8" t="s">
        <v>214</v>
      </c>
      <c r="G76" s="8" t="s">
        <v>34</v>
      </c>
      <c r="H76" s="10">
        <v>1113720.05</v>
      </c>
      <c r="I76" s="10">
        <v>0</v>
      </c>
      <c r="J76" s="11">
        <v>0</v>
      </c>
    </row>
    <row r="77" spans="1:10" s="2" customFormat="1" ht="94.5">
      <c r="A77" s="7" t="s">
        <v>202</v>
      </c>
      <c r="B77" s="8" t="s">
        <v>215</v>
      </c>
      <c r="C77" s="9" t="s">
        <v>216</v>
      </c>
      <c r="D77" s="8" t="s">
        <v>78</v>
      </c>
      <c r="E77" s="8" t="s">
        <v>58</v>
      </c>
      <c r="F77" s="8" t="s">
        <v>205</v>
      </c>
      <c r="G77" s="8" t="s">
        <v>34</v>
      </c>
      <c r="H77" s="10">
        <v>0</v>
      </c>
      <c r="I77" s="10">
        <v>19425159</v>
      </c>
      <c r="J77" s="11">
        <v>8574841</v>
      </c>
    </row>
    <row r="78" spans="1:10" s="2" customFormat="1" ht="78.75">
      <c r="A78" s="7" t="s">
        <v>202</v>
      </c>
      <c r="B78" s="8" t="s">
        <v>217</v>
      </c>
      <c r="C78" s="9" t="s">
        <v>218</v>
      </c>
      <c r="D78" s="8" t="s">
        <v>78</v>
      </c>
      <c r="E78" s="8" t="s">
        <v>58</v>
      </c>
      <c r="F78" s="8" t="s">
        <v>205</v>
      </c>
      <c r="G78" s="8" t="s">
        <v>34</v>
      </c>
      <c r="H78" s="10">
        <v>0</v>
      </c>
      <c r="I78" s="10">
        <v>-19425159</v>
      </c>
      <c r="J78" s="11">
        <v>0</v>
      </c>
    </row>
    <row r="79" spans="1:10" s="2" customFormat="1" ht="78.75">
      <c r="A79" s="7" t="s">
        <v>54</v>
      </c>
      <c r="B79" s="8" t="s">
        <v>203</v>
      </c>
      <c r="C79" s="9" t="s">
        <v>204</v>
      </c>
      <c r="D79" s="8" t="s">
        <v>78</v>
      </c>
      <c r="E79" s="8" t="s">
        <v>58</v>
      </c>
      <c r="F79" s="8" t="s">
        <v>205</v>
      </c>
      <c r="G79" s="8" t="s">
        <v>52</v>
      </c>
      <c r="H79" s="10">
        <v>6646677.7699999996</v>
      </c>
      <c r="I79" s="10">
        <v>0</v>
      </c>
      <c r="J79" s="11">
        <v>0</v>
      </c>
    </row>
    <row r="80" spans="1:10" s="2" customFormat="1" ht="78.75">
      <c r="A80" s="7" t="s">
        <v>54</v>
      </c>
      <c r="B80" s="8" t="s">
        <v>209</v>
      </c>
      <c r="C80" s="9" t="s">
        <v>210</v>
      </c>
      <c r="D80" s="8" t="s">
        <v>78</v>
      </c>
      <c r="E80" s="8" t="s">
        <v>211</v>
      </c>
      <c r="F80" s="8" t="s">
        <v>212</v>
      </c>
      <c r="G80" s="8" t="s">
        <v>52</v>
      </c>
      <c r="H80" s="10">
        <v>139945.60999999999</v>
      </c>
      <c r="I80" s="10">
        <v>0</v>
      </c>
      <c r="J80" s="11">
        <v>0</v>
      </c>
    </row>
    <row r="81" spans="1:10" s="2" customFormat="1" ht="78.75">
      <c r="A81" s="7" t="s">
        <v>54</v>
      </c>
      <c r="B81" s="8" t="s">
        <v>34</v>
      </c>
      <c r="C81" s="9" t="s">
        <v>213</v>
      </c>
      <c r="D81" s="8" t="s">
        <v>78</v>
      </c>
      <c r="E81" s="8" t="s">
        <v>58</v>
      </c>
      <c r="F81" s="8" t="s">
        <v>214</v>
      </c>
      <c r="G81" s="8" t="s">
        <v>52</v>
      </c>
      <c r="H81" s="10">
        <v>1806953.27</v>
      </c>
      <c r="I81" s="10">
        <v>0</v>
      </c>
      <c r="J81" s="11">
        <v>0</v>
      </c>
    </row>
    <row r="82" spans="1:10" s="2" customFormat="1" ht="47.25">
      <c r="A82" s="7" t="s">
        <v>54</v>
      </c>
      <c r="B82" s="8" t="s">
        <v>225</v>
      </c>
      <c r="C82" s="9" t="s">
        <v>226</v>
      </c>
      <c r="D82" s="8" t="s">
        <v>78</v>
      </c>
      <c r="E82" s="8" t="s">
        <v>227</v>
      </c>
      <c r="F82" s="8" t="s">
        <v>228</v>
      </c>
      <c r="G82" s="8" t="s">
        <v>52</v>
      </c>
      <c r="H82" s="10">
        <v>1828583.8</v>
      </c>
      <c r="I82" s="10">
        <v>0</v>
      </c>
      <c r="J82" s="11">
        <v>0</v>
      </c>
    </row>
    <row r="83" spans="1:10" s="2" customFormat="1" ht="47.25">
      <c r="A83" s="7" t="s">
        <v>54</v>
      </c>
      <c r="B83" s="8" t="s">
        <v>232</v>
      </c>
      <c r="C83" s="9" t="s">
        <v>233</v>
      </c>
      <c r="D83" s="8" t="s">
        <v>78</v>
      </c>
      <c r="E83" s="8" t="s">
        <v>211</v>
      </c>
      <c r="F83" s="8" t="s">
        <v>234</v>
      </c>
      <c r="G83" s="8" t="s">
        <v>52</v>
      </c>
      <c r="H83" s="10">
        <v>1000000</v>
      </c>
      <c r="I83" s="10">
        <v>0</v>
      </c>
      <c r="J83" s="11">
        <v>0</v>
      </c>
    </row>
    <row r="84" spans="1:10" ht="48.75" customHeight="1">
      <c r="A84" s="7" t="s">
        <v>54</v>
      </c>
      <c r="B84" s="8" t="s">
        <v>235</v>
      </c>
      <c r="C84" s="9" t="s">
        <v>236</v>
      </c>
      <c r="D84" s="8" t="s">
        <v>78</v>
      </c>
      <c r="E84" s="8" t="s">
        <v>58</v>
      </c>
      <c r="F84" s="8" t="s">
        <v>237</v>
      </c>
      <c r="G84" s="8" t="s">
        <v>52</v>
      </c>
      <c r="H84" s="10">
        <v>0</v>
      </c>
      <c r="I84" s="10">
        <v>0</v>
      </c>
      <c r="J84" s="11">
        <v>-8574841</v>
      </c>
    </row>
    <row r="85" spans="1:10" s="30" customFormat="1" ht="38.25" customHeight="1">
      <c r="A85" s="57" t="s">
        <v>240</v>
      </c>
      <c r="B85" s="57"/>
      <c r="C85" s="57"/>
      <c r="D85" s="57"/>
      <c r="E85" s="57"/>
      <c r="F85" s="57"/>
      <c r="G85" s="57"/>
      <c r="H85" s="24">
        <f>H86+H99</f>
        <v>0</v>
      </c>
      <c r="I85" s="24">
        <f t="shared" ref="I85:J85" si="3">I86+I99</f>
        <v>0</v>
      </c>
      <c r="J85" s="24">
        <f t="shared" si="3"/>
        <v>0</v>
      </c>
    </row>
    <row r="86" spans="1:10" s="4" customFormat="1" ht="15.75">
      <c r="A86" s="55" t="s">
        <v>21</v>
      </c>
      <c r="B86" s="56"/>
      <c r="C86" s="56"/>
      <c r="D86" s="56"/>
      <c r="E86" s="56"/>
      <c r="F86" s="56"/>
      <c r="G86" s="56"/>
      <c r="H86" s="5">
        <f>SUM(H87:H98)</f>
        <v>0</v>
      </c>
      <c r="I86" s="5">
        <f t="shared" ref="I86:J86" si="4">SUM(I87:I98)</f>
        <v>0</v>
      </c>
      <c r="J86" s="5">
        <f t="shared" si="4"/>
        <v>0</v>
      </c>
    </row>
    <row r="87" spans="1:10" s="4" customFormat="1" ht="63">
      <c r="A87" s="44" t="s">
        <v>22</v>
      </c>
      <c r="B87" s="12" t="s">
        <v>115</v>
      </c>
      <c r="C87" s="13" t="s">
        <v>116</v>
      </c>
      <c r="D87" s="12" t="s">
        <v>78</v>
      </c>
      <c r="E87" s="12" t="s">
        <v>66</v>
      </c>
      <c r="F87" s="12" t="s">
        <v>117</v>
      </c>
      <c r="G87" s="12" t="s">
        <v>28</v>
      </c>
      <c r="H87" s="14">
        <v>-19817132.329999998</v>
      </c>
      <c r="I87" s="14">
        <v>0</v>
      </c>
      <c r="J87" s="15">
        <v>0</v>
      </c>
    </row>
    <row r="88" spans="1:10" s="4" customFormat="1" ht="63">
      <c r="A88" s="45"/>
      <c r="B88" s="12" t="s">
        <v>115</v>
      </c>
      <c r="C88" s="13" t="s">
        <v>116</v>
      </c>
      <c r="D88" s="12" t="s">
        <v>78</v>
      </c>
      <c r="E88" s="12" t="s">
        <v>66</v>
      </c>
      <c r="F88" s="12" t="s">
        <v>118</v>
      </c>
      <c r="G88" s="12" t="s">
        <v>28</v>
      </c>
      <c r="H88" s="14">
        <v>19817132.329999998</v>
      </c>
      <c r="I88" s="14">
        <v>0</v>
      </c>
      <c r="J88" s="15">
        <v>0</v>
      </c>
    </row>
    <row r="89" spans="1:10" s="4" customFormat="1" ht="47.25">
      <c r="A89" s="44" t="s">
        <v>22</v>
      </c>
      <c r="B89" s="12" t="s">
        <v>119</v>
      </c>
      <c r="C89" s="13" t="s">
        <v>120</v>
      </c>
      <c r="D89" s="12" t="s">
        <v>78</v>
      </c>
      <c r="E89" s="12" t="s">
        <v>39</v>
      </c>
      <c r="F89" s="12" t="s">
        <v>121</v>
      </c>
      <c r="G89" s="12" t="s">
        <v>28</v>
      </c>
      <c r="H89" s="14">
        <v>207550</v>
      </c>
      <c r="I89" s="14">
        <v>0</v>
      </c>
      <c r="J89" s="15">
        <v>0</v>
      </c>
    </row>
    <row r="90" spans="1:10" s="4" customFormat="1" ht="23.25" customHeight="1">
      <c r="A90" s="45"/>
      <c r="B90" s="12" t="s">
        <v>36</v>
      </c>
      <c r="C90" s="13" t="s">
        <v>37</v>
      </c>
      <c r="D90" s="12" t="s">
        <v>78</v>
      </c>
      <c r="E90" s="12" t="s">
        <v>39</v>
      </c>
      <c r="F90" s="12" t="s">
        <v>122</v>
      </c>
      <c r="G90" s="12" t="s">
        <v>28</v>
      </c>
      <c r="H90" s="14">
        <v>-207550</v>
      </c>
      <c r="I90" s="14">
        <v>0</v>
      </c>
      <c r="J90" s="15">
        <v>0</v>
      </c>
    </row>
    <row r="91" spans="1:10" s="4" customFormat="1" ht="47.25">
      <c r="A91" s="44" t="s">
        <v>22</v>
      </c>
      <c r="B91" s="12" t="s">
        <v>123</v>
      </c>
      <c r="C91" s="13" t="s">
        <v>124</v>
      </c>
      <c r="D91" s="12" t="s">
        <v>125</v>
      </c>
      <c r="E91" s="12" t="s">
        <v>110</v>
      </c>
      <c r="F91" s="12" t="s">
        <v>126</v>
      </c>
      <c r="G91" s="12" t="s">
        <v>28</v>
      </c>
      <c r="H91" s="14">
        <v>0</v>
      </c>
      <c r="I91" s="14">
        <v>1272544</v>
      </c>
      <c r="J91" s="15">
        <v>1323445.76</v>
      </c>
    </row>
    <row r="92" spans="1:10" s="2" customFormat="1" ht="47.25">
      <c r="A92" s="45"/>
      <c r="B92" s="12" t="s">
        <v>123</v>
      </c>
      <c r="C92" s="13" t="s">
        <v>124</v>
      </c>
      <c r="D92" s="12" t="s">
        <v>125</v>
      </c>
      <c r="E92" s="12" t="s">
        <v>110</v>
      </c>
      <c r="F92" s="12" t="s">
        <v>127</v>
      </c>
      <c r="G92" s="12" t="s">
        <v>28</v>
      </c>
      <c r="H92" s="14">
        <v>0</v>
      </c>
      <c r="I92" s="14">
        <v>-1272544</v>
      </c>
      <c r="J92" s="15">
        <v>-1323445.76</v>
      </c>
    </row>
    <row r="93" spans="1:10" s="2" customFormat="1" ht="19.5" customHeight="1">
      <c r="A93" s="46" t="s">
        <v>35</v>
      </c>
      <c r="B93" s="8" t="s">
        <v>36</v>
      </c>
      <c r="C93" s="9" t="s">
        <v>37</v>
      </c>
      <c r="D93" s="8" t="s">
        <v>78</v>
      </c>
      <c r="E93" s="8" t="s">
        <v>39</v>
      </c>
      <c r="F93" s="8" t="s">
        <v>239</v>
      </c>
      <c r="G93" s="8" t="s">
        <v>34</v>
      </c>
      <c r="H93" s="10">
        <v>18216640</v>
      </c>
      <c r="I93" s="10">
        <v>0</v>
      </c>
      <c r="J93" s="11">
        <v>0</v>
      </c>
    </row>
    <row r="94" spans="1:10" s="4" customFormat="1" ht="28.5" customHeight="1">
      <c r="A94" s="47"/>
      <c r="B94" s="8" t="s">
        <v>36</v>
      </c>
      <c r="C94" s="9" t="s">
        <v>37</v>
      </c>
      <c r="D94" s="8" t="s">
        <v>78</v>
      </c>
      <c r="E94" s="8" t="s">
        <v>39</v>
      </c>
      <c r="F94" s="16" t="s">
        <v>142</v>
      </c>
      <c r="G94" s="8" t="s">
        <v>34</v>
      </c>
      <c r="H94" s="10">
        <v>-18216640</v>
      </c>
      <c r="I94" s="10">
        <v>0</v>
      </c>
      <c r="J94" s="11">
        <v>0</v>
      </c>
    </row>
    <row r="95" spans="1:10" s="4" customFormat="1" ht="32.25" customHeight="1">
      <c r="A95" s="44" t="s">
        <v>35</v>
      </c>
      <c r="B95" s="12" t="s">
        <v>143</v>
      </c>
      <c r="C95" s="13" t="s">
        <v>144</v>
      </c>
      <c r="D95" s="12" t="s">
        <v>78</v>
      </c>
      <c r="E95" s="12" t="s">
        <v>66</v>
      </c>
      <c r="F95" s="12" t="s">
        <v>145</v>
      </c>
      <c r="G95" s="12" t="s">
        <v>34</v>
      </c>
      <c r="H95" s="14">
        <v>-41950</v>
      </c>
      <c r="I95" s="14">
        <v>0</v>
      </c>
      <c r="J95" s="15">
        <v>0</v>
      </c>
    </row>
    <row r="96" spans="1:10" s="4" customFormat="1" ht="30" customHeight="1">
      <c r="A96" s="45"/>
      <c r="B96" s="12" t="s">
        <v>143</v>
      </c>
      <c r="C96" s="13" t="s">
        <v>144</v>
      </c>
      <c r="D96" s="12" t="s">
        <v>78</v>
      </c>
      <c r="E96" s="12" t="s">
        <v>66</v>
      </c>
      <c r="F96" s="12" t="s">
        <v>146</v>
      </c>
      <c r="G96" s="12" t="s">
        <v>34</v>
      </c>
      <c r="H96" s="14">
        <v>41950</v>
      </c>
      <c r="I96" s="14">
        <v>0</v>
      </c>
      <c r="J96" s="15">
        <v>0</v>
      </c>
    </row>
    <row r="97" spans="1:10" s="4" customFormat="1" ht="51.75" customHeight="1">
      <c r="A97" s="44" t="s">
        <v>41</v>
      </c>
      <c r="B97" s="12" t="s">
        <v>159</v>
      </c>
      <c r="C97" s="13" t="s">
        <v>160</v>
      </c>
      <c r="D97" s="12" t="s">
        <v>78</v>
      </c>
      <c r="E97" s="12" t="s">
        <v>66</v>
      </c>
      <c r="F97" s="12" t="s">
        <v>161</v>
      </c>
      <c r="G97" s="12" t="s">
        <v>34</v>
      </c>
      <c r="H97" s="14">
        <v>-4115000</v>
      </c>
      <c r="I97" s="14">
        <v>0</v>
      </c>
      <c r="J97" s="15">
        <v>0</v>
      </c>
    </row>
    <row r="98" spans="1:10" s="2" customFormat="1" ht="56.25" customHeight="1">
      <c r="A98" s="45"/>
      <c r="B98" s="12" t="s">
        <v>159</v>
      </c>
      <c r="C98" s="13" t="s">
        <v>160</v>
      </c>
      <c r="D98" s="12" t="s">
        <v>78</v>
      </c>
      <c r="E98" s="12" t="s">
        <v>66</v>
      </c>
      <c r="F98" s="12" t="s">
        <v>162</v>
      </c>
      <c r="G98" s="12" t="s">
        <v>34</v>
      </c>
      <c r="H98" s="14">
        <v>4115000</v>
      </c>
      <c r="I98" s="14">
        <v>0</v>
      </c>
      <c r="J98" s="15">
        <v>0</v>
      </c>
    </row>
    <row r="99" spans="1:10" s="2" customFormat="1" ht="15.75">
      <c r="A99" s="55" t="s">
        <v>53</v>
      </c>
      <c r="B99" s="56"/>
      <c r="C99" s="56"/>
      <c r="D99" s="56"/>
      <c r="E99" s="56"/>
      <c r="F99" s="56"/>
      <c r="G99" s="56"/>
      <c r="H99" s="5">
        <f>SUM(H100:H109)</f>
        <v>0</v>
      </c>
      <c r="I99" s="5">
        <f>SUM(I103:I109)</f>
        <v>0</v>
      </c>
      <c r="J99" s="5">
        <f>SUM(J103:J109)</f>
        <v>0</v>
      </c>
    </row>
    <row r="100" spans="1:10" s="2" customFormat="1" ht="78.75">
      <c r="A100" s="54" t="s">
        <v>238</v>
      </c>
      <c r="B100" s="8" t="s">
        <v>203</v>
      </c>
      <c r="C100" s="9" t="s">
        <v>204</v>
      </c>
      <c r="D100" s="8" t="s">
        <v>78</v>
      </c>
      <c r="E100" s="8" t="s">
        <v>58</v>
      </c>
      <c r="F100" s="8" t="s">
        <v>205</v>
      </c>
      <c r="G100" s="8" t="s">
        <v>34</v>
      </c>
      <c r="H100" s="10">
        <v>80000.61</v>
      </c>
      <c r="I100" s="10">
        <v>0</v>
      </c>
      <c r="J100" s="11">
        <v>0</v>
      </c>
    </row>
    <row r="101" spans="1:10" s="2" customFormat="1" ht="94.5">
      <c r="A101" s="54"/>
      <c r="B101" s="8" t="s">
        <v>206</v>
      </c>
      <c r="C101" s="9" t="s">
        <v>207</v>
      </c>
      <c r="D101" s="8" t="s">
        <v>78</v>
      </c>
      <c r="E101" s="8" t="s">
        <v>198</v>
      </c>
      <c r="F101" s="8" t="s">
        <v>208</v>
      </c>
      <c r="G101" s="8" t="s">
        <v>34</v>
      </c>
      <c r="H101" s="10">
        <v>-161000.60999999999</v>
      </c>
      <c r="I101" s="10">
        <v>0</v>
      </c>
      <c r="J101" s="11">
        <v>0</v>
      </c>
    </row>
    <row r="102" spans="1:10" s="2" customFormat="1" ht="78.75">
      <c r="A102" s="54"/>
      <c r="B102" s="8" t="s">
        <v>209</v>
      </c>
      <c r="C102" s="9" t="s">
        <v>210</v>
      </c>
      <c r="D102" s="8" t="s">
        <v>78</v>
      </c>
      <c r="E102" s="8" t="s">
        <v>211</v>
      </c>
      <c r="F102" s="8" t="s">
        <v>212</v>
      </c>
      <c r="G102" s="8" t="s">
        <v>34</v>
      </c>
      <c r="H102" s="10">
        <v>81000</v>
      </c>
      <c r="I102" s="10">
        <v>0</v>
      </c>
      <c r="J102" s="11">
        <v>0</v>
      </c>
    </row>
    <row r="103" spans="1:10" s="2" customFormat="1" ht="78.75">
      <c r="A103" s="54" t="s">
        <v>54</v>
      </c>
      <c r="B103" s="8" t="s">
        <v>34</v>
      </c>
      <c r="C103" s="9" t="s">
        <v>213</v>
      </c>
      <c r="D103" s="8" t="s">
        <v>78</v>
      </c>
      <c r="E103" s="8" t="s">
        <v>58</v>
      </c>
      <c r="F103" s="8" t="s">
        <v>214</v>
      </c>
      <c r="G103" s="8" t="s">
        <v>52</v>
      </c>
      <c r="H103" s="10">
        <v>317392.06</v>
      </c>
      <c r="I103" s="10">
        <v>0</v>
      </c>
      <c r="J103" s="11">
        <v>0</v>
      </c>
    </row>
    <row r="104" spans="1:10" s="2" customFormat="1" ht="94.5">
      <c r="A104" s="54"/>
      <c r="B104" s="8" t="s">
        <v>222</v>
      </c>
      <c r="C104" s="9" t="s">
        <v>223</v>
      </c>
      <c r="D104" s="8" t="s">
        <v>78</v>
      </c>
      <c r="E104" s="8" t="s">
        <v>58</v>
      </c>
      <c r="F104" s="8" t="s">
        <v>224</v>
      </c>
      <c r="G104" s="8" t="s">
        <v>52</v>
      </c>
      <c r="H104" s="10">
        <v>-233141.02</v>
      </c>
      <c r="I104" s="10">
        <v>0</v>
      </c>
      <c r="J104" s="11">
        <v>0</v>
      </c>
    </row>
    <row r="105" spans="1:10" s="2" customFormat="1" ht="47.25">
      <c r="A105" s="54"/>
      <c r="B105" s="8" t="s">
        <v>235</v>
      </c>
      <c r="C105" s="9" t="s">
        <v>236</v>
      </c>
      <c r="D105" s="8" t="s">
        <v>78</v>
      </c>
      <c r="E105" s="8" t="s">
        <v>58</v>
      </c>
      <c r="F105" s="8" t="s">
        <v>237</v>
      </c>
      <c r="G105" s="8" t="s">
        <v>52</v>
      </c>
      <c r="H105" s="10">
        <v>-84251.04</v>
      </c>
      <c r="I105" s="10">
        <v>0</v>
      </c>
      <c r="J105" s="11">
        <v>0</v>
      </c>
    </row>
    <row r="106" spans="1:10" s="2" customFormat="1" ht="65.25" customHeight="1">
      <c r="A106" s="54" t="s">
        <v>54</v>
      </c>
      <c r="B106" s="8" t="s">
        <v>229</v>
      </c>
      <c r="C106" s="9" t="s">
        <v>230</v>
      </c>
      <c r="D106" s="8" t="s">
        <v>78</v>
      </c>
      <c r="E106" s="8" t="s">
        <v>195</v>
      </c>
      <c r="F106" s="8" t="s">
        <v>145</v>
      </c>
      <c r="G106" s="8" t="s">
        <v>52</v>
      </c>
      <c r="H106" s="10">
        <v>-64500</v>
      </c>
      <c r="I106" s="10">
        <v>0</v>
      </c>
      <c r="J106" s="11">
        <v>0</v>
      </c>
    </row>
    <row r="107" spans="1:10" s="2" customFormat="1" ht="64.5" customHeight="1">
      <c r="A107" s="54"/>
      <c r="B107" s="8" t="s">
        <v>229</v>
      </c>
      <c r="C107" s="9" t="s">
        <v>230</v>
      </c>
      <c r="D107" s="8" t="s">
        <v>78</v>
      </c>
      <c r="E107" s="8" t="s">
        <v>227</v>
      </c>
      <c r="F107" s="8" t="s">
        <v>231</v>
      </c>
      <c r="G107" s="8" t="s">
        <v>52</v>
      </c>
      <c r="H107" s="10">
        <v>64500</v>
      </c>
      <c r="I107" s="10">
        <v>0</v>
      </c>
      <c r="J107" s="11">
        <v>0</v>
      </c>
    </row>
    <row r="108" spans="1:10" s="2" customFormat="1" ht="31.5">
      <c r="A108" s="54"/>
      <c r="B108" s="8" t="s">
        <v>219</v>
      </c>
      <c r="C108" s="9" t="s">
        <v>220</v>
      </c>
      <c r="D108" s="8" t="s">
        <v>78</v>
      </c>
      <c r="E108" s="8" t="s">
        <v>89</v>
      </c>
      <c r="F108" s="8" t="s">
        <v>221</v>
      </c>
      <c r="G108" s="8" t="s">
        <v>52</v>
      </c>
      <c r="H108" s="10">
        <v>20300</v>
      </c>
      <c r="I108" s="10">
        <v>0</v>
      </c>
      <c r="J108" s="11">
        <v>0</v>
      </c>
    </row>
    <row r="109" spans="1:10" ht="31.5">
      <c r="A109" s="54"/>
      <c r="B109" s="8" t="s">
        <v>219</v>
      </c>
      <c r="C109" s="9" t="s">
        <v>220</v>
      </c>
      <c r="D109" s="8" t="s">
        <v>78</v>
      </c>
      <c r="E109" s="8" t="s">
        <v>195</v>
      </c>
      <c r="F109" s="8" t="s">
        <v>221</v>
      </c>
      <c r="G109" s="8" t="s">
        <v>52</v>
      </c>
      <c r="H109" s="10">
        <v>-20300</v>
      </c>
      <c r="I109" s="10">
        <v>0</v>
      </c>
      <c r="J109" s="11">
        <v>0</v>
      </c>
    </row>
    <row r="110" spans="1:10" ht="15.75">
      <c r="B110" s="52" t="s">
        <v>251</v>
      </c>
      <c r="C110" s="52"/>
      <c r="D110" s="52"/>
      <c r="E110" s="52"/>
      <c r="F110" s="52"/>
      <c r="G110" s="52"/>
      <c r="H110" s="31">
        <f>H13+H28</f>
        <v>124878528.93000001</v>
      </c>
      <c r="I110" s="31">
        <f t="shared" ref="I110:J110" si="5">I13+I28</f>
        <v>0</v>
      </c>
      <c r="J110" s="31">
        <f t="shared" si="5"/>
        <v>0</v>
      </c>
    </row>
    <row r="111" spans="1:10" ht="15.75">
      <c r="B111" s="53" t="s">
        <v>252</v>
      </c>
      <c r="C111" s="53"/>
      <c r="D111" s="53"/>
      <c r="E111" s="53"/>
      <c r="F111" s="53"/>
      <c r="G111" s="53"/>
      <c r="H111" s="32">
        <f>H13</f>
        <v>7704100</v>
      </c>
      <c r="I111" s="32">
        <f t="shared" ref="I111:J111" si="6">I13</f>
        <v>0</v>
      </c>
      <c r="J111" s="32">
        <f t="shared" si="6"/>
        <v>0</v>
      </c>
    </row>
    <row r="112" spans="1:10" ht="15.75">
      <c r="B112" s="53" t="s">
        <v>253</v>
      </c>
      <c r="C112" s="53"/>
      <c r="D112" s="53"/>
      <c r="E112" s="53"/>
      <c r="F112" s="53"/>
      <c r="G112" s="53"/>
      <c r="H112" s="32">
        <f>H28</f>
        <v>117174428.93000001</v>
      </c>
      <c r="I112" s="32">
        <f t="shared" ref="I112:J112" si="7">I20</f>
        <v>0</v>
      </c>
      <c r="J112" s="32">
        <f t="shared" si="7"/>
        <v>0</v>
      </c>
    </row>
    <row r="113" spans="1:10" ht="15.75">
      <c r="B113" s="42" t="s">
        <v>254</v>
      </c>
      <c r="C113" s="42"/>
      <c r="D113" s="42"/>
      <c r="E113" s="42"/>
      <c r="F113" s="42"/>
      <c r="G113" s="42"/>
      <c r="H113" s="33">
        <f>H8+H110</f>
        <v>8171560889.1000004</v>
      </c>
      <c r="I113" s="33">
        <f t="shared" ref="I113:J113" si="8">I8+I110</f>
        <v>6657178136.4099998</v>
      </c>
      <c r="J113" s="33">
        <f t="shared" si="8"/>
        <v>7114338179.4799995</v>
      </c>
    </row>
    <row r="114" spans="1:10" ht="15.75">
      <c r="B114" s="43" t="s">
        <v>255</v>
      </c>
      <c r="C114" s="43"/>
      <c r="D114" s="43"/>
      <c r="E114" s="43"/>
      <c r="F114" s="43"/>
      <c r="G114" s="43"/>
      <c r="H114" s="34"/>
      <c r="I114" s="34">
        <v>96734437.469999999</v>
      </c>
      <c r="J114" s="34">
        <v>199349779.97999999</v>
      </c>
    </row>
    <row r="117" spans="1:10" s="35" customFormat="1" ht="18.75">
      <c r="A117" s="35" t="s">
        <v>256</v>
      </c>
      <c r="H117" s="36"/>
    </row>
    <row r="118" spans="1:10" s="35" customFormat="1" ht="18.75">
      <c r="A118" s="35" t="s">
        <v>257</v>
      </c>
      <c r="H118" s="35" t="s">
        <v>258</v>
      </c>
    </row>
    <row r="120" spans="1:10">
      <c r="A120" s="38" t="s">
        <v>259</v>
      </c>
    </row>
    <row r="122" spans="1:10" s="37" customFormat="1" ht="15.75"/>
    <row r="123" spans="1:10" s="37" customFormat="1" ht="15.75"/>
    <row r="124" spans="1:10" s="37" customFormat="1" ht="15.75"/>
    <row r="125" spans="1:10" s="38" customFormat="1" ht="11.25"/>
  </sheetData>
  <mergeCells count="41">
    <mergeCell ref="G10:G11"/>
    <mergeCell ref="H10:J10"/>
    <mergeCell ref="C10:C11"/>
    <mergeCell ref="A2:J6"/>
    <mergeCell ref="A97:A98"/>
    <mergeCell ref="A10:A11"/>
    <mergeCell ref="B10:B11"/>
    <mergeCell ref="D10:D11"/>
    <mergeCell ref="E10:E11"/>
    <mergeCell ref="F10:F11"/>
    <mergeCell ref="A13:G13"/>
    <mergeCell ref="A28:G28"/>
    <mergeCell ref="A29:G29"/>
    <mergeCell ref="A30:G30"/>
    <mergeCell ref="A38:G38"/>
    <mergeCell ref="A14:G14"/>
    <mergeCell ref="A16:G16"/>
    <mergeCell ref="A23:G23"/>
    <mergeCell ref="A25:G25"/>
    <mergeCell ref="A69:G69"/>
    <mergeCell ref="A73:G73"/>
    <mergeCell ref="A85:G85"/>
    <mergeCell ref="A91:A92"/>
    <mergeCell ref="A89:A90"/>
    <mergeCell ref="A87:A88"/>
    <mergeCell ref="B113:G113"/>
    <mergeCell ref="B114:G114"/>
    <mergeCell ref="A95:A96"/>
    <mergeCell ref="A93:A94"/>
    <mergeCell ref="C8:G8"/>
    <mergeCell ref="C9:G9"/>
    <mergeCell ref="B110:G110"/>
    <mergeCell ref="B111:G111"/>
    <mergeCell ref="B112:G112"/>
    <mergeCell ref="A103:A105"/>
    <mergeCell ref="A106:A109"/>
    <mergeCell ref="A100:A102"/>
    <mergeCell ref="A86:G86"/>
    <mergeCell ref="A34:G34"/>
    <mergeCell ref="A99:G99"/>
    <mergeCell ref="A42:G42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blackAndWhite="1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8.08.2025&lt;/string&gt;&#10;  &lt;/DateInfo&gt;&#10;  &lt;Code&gt;MAKET_GENERATOR&lt;/Code&gt;&#10;  &lt;ObjectCode&gt;MAKET_GENERATOR&lt;/ObjectCode&gt;&#10;  &lt;DocName&gt;Справочный материал к ДУМЕ (Измененный с учетом черновиков)&lt;/DocName&gt;&#10;  &lt;VariantName&gt;Справочный материал к ДУМЕ (Измененный с учетом черновиков)&lt;/VariantName&gt;&#10;  &lt;VariantLink xsi:nil=&quot;true&quot; /&gt;&#10;  &lt;ReportCode&gt;MAKET_50c6c4e1_a76d_4d23_9a08_c95a38d45ba9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E223D6F0-54BD-4F9E-A412-44BE9DD08C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2025-08-11T07:01:10Z</cp:lastPrinted>
  <dcterms:created xsi:type="dcterms:W3CDTF">2025-08-08T07:44:39Z</dcterms:created>
  <dcterms:modified xsi:type="dcterms:W3CDTF">2025-08-11T07:01:14Z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Справочный материал к ДУМЕ (Измененный с учетом черновиков)</vt:lpwstr>
  </property>
  <property fmtid="{D5CDD505-2E9C-101B-9397-08002B2CF9AE}" pid="3" name="Название отчета">
    <vt:lpwstr>Справочный материал к ДУМЕ (Измененный с учетом черновиков)(2).xlsx</vt:lpwstr>
  </property>
  <property fmtid="{D5CDD505-2E9C-101B-9397-08002B2CF9AE}" pid="4" name="Версия клиента">
    <vt:lpwstr>24.2.326.331 (.NET 4.7.2)</vt:lpwstr>
  </property>
  <property fmtid="{D5CDD505-2E9C-101B-9397-08002B2CF9AE}" pid="5" name="Версия базы">
    <vt:lpwstr>24.2.2421.820705767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budget2025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